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activeTab="4"/>
  </bookViews>
  <sheets>
    <sheet name="BALANCE SHEET" sheetId="1" r:id="rId1"/>
    <sheet name="INCOME STATEMENT" sheetId="2" r:id="rId2"/>
    <sheet name="CASHFLOW" sheetId="3" r:id="rId3"/>
    <sheet name="STAT OF EQUITY" sheetId="4" r:id="rId4"/>
    <sheet name="NOTES 2 THE ACC" sheetId="5" r:id="rId5"/>
  </sheets>
  <definedNames>
    <definedName name="_xlnm.Print_Area" localSheetId="0">'BALANCE SHEET'!$A$1:$G$49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<sst xmlns="http://schemas.openxmlformats.org/spreadsheetml/2006/main" count="294" uniqueCount="238">
  <si>
    <t>(INCORPORATED IN MALAYSIA)</t>
  </si>
  <si>
    <t>CURRENT</t>
  </si>
  <si>
    <t>CUMULATIVE</t>
  </si>
  <si>
    <t>RM'000</t>
  </si>
  <si>
    <t>`</t>
  </si>
  <si>
    <t>Other Operating Income</t>
  </si>
  <si>
    <t>Finance Costs</t>
  </si>
  <si>
    <t>Taxation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</si>
  <si>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</si>
  <si>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</si>
  <si>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</si>
  <si>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</si>
  <si>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</si>
  <si>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</si>
  <si>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</si>
  <si>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</si>
  <si>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</si>
  <si>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</si>
  <si>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</si>
  <si>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>Basis of Accounting and Accounting Policies</t>
  </si>
  <si>
    <t xml:space="preserve">Group Borrowings </t>
  </si>
  <si>
    <t xml:space="preserve">Segment Information </t>
  </si>
  <si>
    <t xml:space="preserve">Dividend </t>
  </si>
  <si>
    <t>BY THE ORDER OF THE BOARD</t>
  </si>
  <si>
    <t>Current Quarter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</si>
  <si>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</si>
  <si>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</si>
  <si>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</si>
  <si>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</si>
  <si>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</si>
  <si>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</si>
  <si>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SDKM FIBRES, WIRES &amp; CABLES BERHAD</t>
  </si>
  <si>
    <t>(COMPANY NO : 189740-X)</t>
  </si>
  <si>
    <t>Operating Expenses</t>
  </si>
  <si>
    <t>Overdraft and Short Term Borrowings</t>
  </si>
  <si>
    <t>INCORPORATED IN MALAYSIA</t>
  </si>
  <si>
    <t>Retained Profits</t>
  </si>
  <si>
    <t>Changes in working capital:-</t>
  </si>
  <si>
    <t>Status of Corporate Proposals</t>
  </si>
  <si>
    <t xml:space="preserve">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</si>
  <si>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</si>
  <si>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</si>
  <si>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</si>
  <si>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</si>
  <si>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</si>
  <si>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</si>
  <si>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</si>
  <si>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</si>
  <si>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</si>
  <si>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</si>
  <si>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Tax paid</t>
  </si>
  <si>
    <t>Interest received</t>
  </si>
  <si>
    <t>Proceeds from issue of shares</t>
  </si>
  <si>
    <t>Cash and cash equivalents carried forward</t>
  </si>
  <si>
    <t xml:space="preserve">Profit before taxation </t>
  </si>
  <si>
    <t xml:space="preserve">        Interest income</t>
  </si>
  <si>
    <t>Operating profit before working capital changes</t>
  </si>
  <si>
    <t>Cash and bank balances</t>
  </si>
  <si>
    <t>Fixed deposits with a licensed bank</t>
  </si>
  <si>
    <t xml:space="preserve">Property, Plant and Equipment </t>
  </si>
  <si>
    <t>financial statements.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</si>
  <si>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</si>
  <si>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</si>
  <si>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</si>
  <si>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</si>
  <si>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</si>
  <si>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</si>
  <si>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 xml:space="preserve">There were no valuation of property, plant and equipment brought forward from the previous audited </t>
  </si>
  <si>
    <t>As at the date of this report, the Group did not enter into any contract involving off balance sheet</t>
  </si>
  <si>
    <t>financial instruments.</t>
  </si>
  <si>
    <t>Ended</t>
  </si>
  <si>
    <t>Declaration of Audit Qualification</t>
  </si>
  <si>
    <t>Prospect</t>
  </si>
  <si>
    <t>LIM PENG KEAT</t>
  </si>
  <si>
    <t>EXECUTIVE DIRECTOR</t>
  </si>
  <si>
    <t>'000</t>
  </si>
  <si>
    <t>Dividend Proposed</t>
  </si>
  <si>
    <t>Total Operating Income</t>
  </si>
  <si>
    <t>Quarter</t>
  </si>
  <si>
    <t>Deferred Liabilities</t>
  </si>
  <si>
    <t>Note:-</t>
  </si>
  <si>
    <t>Cash and cash equivalents brought forward</t>
  </si>
  <si>
    <t>Trade and Other Payables</t>
  </si>
  <si>
    <t>Trade and Other Receivables</t>
  </si>
  <si>
    <t>Net Tangible Assets ('NTA') per share (RM)</t>
  </si>
  <si>
    <t>Cash Flows From Operating Activities</t>
  </si>
  <si>
    <t>Adjustment for:-</t>
  </si>
  <si>
    <t xml:space="preserve">        Gain on disposal of property, plant and equipment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</si>
  <si>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</si>
  <si>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</si>
  <si>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</si>
  <si>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</si>
  <si>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</si>
  <si>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NOTES TO THE INTERIM FINANCIAL REPORT</t>
  </si>
  <si>
    <t>The results of the Group were not affected by seasonal or cyclical factors.</t>
  </si>
  <si>
    <t>Unusual Items</t>
  </si>
  <si>
    <t xml:space="preserve">There were no unusual items that affecting the assets, liabilities, equity, net income or cash flows during </t>
  </si>
  <si>
    <t>Changes in Estimates</t>
  </si>
  <si>
    <t>financial year or prior financial years, which have a material effect in the current reporting period.</t>
  </si>
  <si>
    <t>Debt and Equity Securities</t>
  </si>
  <si>
    <t xml:space="preserve">There were no changes in estimates of amount reported in the prior interim periods of the current </t>
  </si>
  <si>
    <t>There was no borrowings and debt securities neither in short term nor long term during the period</t>
  </si>
  <si>
    <t>The effective tax rate is lower than the statutory tax rate as the Company is utilising its reinvestment</t>
  </si>
  <si>
    <t>allowances brought forward as well as claiming additional reinvestment allowance to set-off against</t>
  </si>
  <si>
    <t>the taxable income for the financial year.</t>
  </si>
  <si>
    <t>There were no issuances, cancellation, repurchases, resale and repayments of debt and/or equity</t>
  </si>
  <si>
    <t>There were no changes in the composition of the Group during the financial period under review.</t>
  </si>
  <si>
    <t>securities during the financial period under review.</t>
  </si>
  <si>
    <t>the financial period under review.</t>
  </si>
  <si>
    <t>Investment in Associated Company</t>
  </si>
  <si>
    <t>Net Current Assets</t>
  </si>
  <si>
    <t>Shareholders' Fund</t>
  </si>
  <si>
    <t>Revenue</t>
  </si>
  <si>
    <t>Taxation for the financial period comprises the following:-</t>
  </si>
  <si>
    <t>Transfer to deferred taxation</t>
  </si>
  <si>
    <t>Proposed Dividend</t>
  </si>
  <si>
    <t>Interest Income</t>
  </si>
  <si>
    <t>Net profit/(loss) for the period</t>
  </si>
  <si>
    <t>The interim financial report should be read in conjunction with the audited financial statements of the</t>
  </si>
  <si>
    <t>The interim financial report is unaudited and has been prepared in accordance with MASB 26 Interim</t>
  </si>
  <si>
    <t>financial report are consistent with those adopted in the audited financial statement for the year ended</t>
  </si>
  <si>
    <t xml:space="preserve">The following notes explain the events and transactions that are significant to an understanding of the </t>
  </si>
  <si>
    <t>Basic EPS (sen)</t>
  </si>
  <si>
    <t xml:space="preserve">The Basic and Diluted Earning Per Share ('EPS') was computed based on the total issued and </t>
  </si>
  <si>
    <t>Net cash used in investing activities</t>
  </si>
  <si>
    <t xml:space="preserve">(The Company Condensed Consolidated Balance Sheet should be read in conjunction with the Annual Report </t>
  </si>
  <si>
    <t>(The Company Condensed Consolidated Cash Flow Statement should be read in conjunction with the Annual</t>
  </si>
  <si>
    <t>(The Company Condensed Consolidated Statement of Changes in Equity should be read in conjunction with the Annual Report for the financial</t>
  </si>
  <si>
    <t>Year To Date</t>
  </si>
  <si>
    <t>UNAUDITED</t>
  </si>
  <si>
    <t>AUDITED</t>
  </si>
  <si>
    <t xml:space="preserve">QUARTER ENDED </t>
  </si>
  <si>
    <t>Share of profit/(loss) from associated company</t>
  </si>
  <si>
    <t>Purchase of investment in an associate</t>
  </si>
  <si>
    <t xml:space="preserve">        Property, plant and equipment written-off</t>
  </si>
  <si>
    <t xml:space="preserve">        Share of (profit)/loss of associate</t>
  </si>
  <si>
    <t xml:space="preserve">        Unrealised (gain)/loss on foreign exchange</t>
  </si>
  <si>
    <t>(Increase)/Decrease in inventories</t>
  </si>
  <si>
    <t>Dividend paid</t>
  </si>
  <si>
    <t>-As previously reported</t>
  </si>
  <si>
    <t>There were no contingent liabilities for the Group as at the end of the current financial period.</t>
  </si>
  <si>
    <t xml:space="preserve">There was no qualified report issued by the auditors in the financial statements of the Group for the </t>
  </si>
  <si>
    <t>preceding financial year.</t>
  </si>
  <si>
    <t>assets.</t>
  </si>
  <si>
    <t>Malaysia</t>
  </si>
  <si>
    <t>China</t>
  </si>
  <si>
    <t xml:space="preserve">Segment information is presented in respect of the Group's geographical segments by location of </t>
  </si>
  <si>
    <t>REVENUE</t>
  </si>
  <si>
    <t>External sales</t>
  </si>
  <si>
    <t>Inter-segment sales</t>
  </si>
  <si>
    <t>Total revenue</t>
  </si>
  <si>
    <t>RESULTS</t>
  </si>
  <si>
    <t>Segment results</t>
  </si>
  <si>
    <t>Interest income</t>
  </si>
  <si>
    <t>Profit from operations</t>
  </si>
  <si>
    <t>Share of associate's results</t>
  </si>
  <si>
    <t>Tax expense</t>
  </si>
  <si>
    <t>Eliminations</t>
  </si>
  <si>
    <t>Consolidated</t>
  </si>
  <si>
    <t>Net decrease in cash and cash equivalents</t>
  </si>
  <si>
    <t>changes in the financial position and performance of the Group since the financial year ended</t>
  </si>
  <si>
    <t>year ended 30 September 2003)</t>
  </si>
  <si>
    <r>
      <t>SDKM FIBRES, WIRES &amp; CABLES BERHAD  (</t>
    </r>
    <r>
      <rPr>
        <b/>
        <sz val="10"/>
        <rFont val="Arial"/>
        <family val="2"/>
      </rPr>
      <t>COMPANY NO: 189740-X)</t>
    </r>
  </si>
  <si>
    <t>(THE FIGURES HAVE NOT BEEN AUDITED)</t>
  </si>
  <si>
    <t>Net cash used in financing activities</t>
  </si>
  <si>
    <t>The Group is not required to report any variance on profit forecast.</t>
  </si>
  <si>
    <t>Net profit for the period</t>
  </si>
  <si>
    <t>(Loss)/Profit from Operations</t>
  </si>
  <si>
    <t>(loss)/Profit after tax</t>
  </si>
  <si>
    <t>(Loss)/Profit before tax</t>
  </si>
  <si>
    <t>Net (Loss)/Profit for the period</t>
  </si>
  <si>
    <t>Other operating income</t>
  </si>
  <si>
    <r>
      <t>Financial Reporting and Chapter 9 Part K of the Listing Requirement of</t>
    </r>
    <r>
      <rPr>
        <sz val="11"/>
        <color indexed="8"/>
        <rFont val="Arial"/>
        <family val="2"/>
      </rPr>
      <t xml:space="preserve"> Bursa Malaysia Securities Berhad</t>
    </r>
  </si>
  <si>
    <r>
      <t>('Bursa Malaysia').</t>
    </r>
    <r>
      <rPr>
        <sz val="11"/>
        <rFont val="Arial"/>
        <family val="2"/>
      </rPr>
      <t xml:space="preserve">  The accounting policies and methods of computation adopted by the Group in this interim</t>
    </r>
  </si>
  <si>
    <t>Selling, distribution &amp; general expenses</t>
  </si>
  <si>
    <t>Decrease/(Increase) in receivables</t>
  </si>
  <si>
    <t>Increase/(Decrease) in payables</t>
  </si>
  <si>
    <t>Cash generated from operations</t>
  </si>
  <si>
    <t>Net cash from operating activities</t>
  </si>
  <si>
    <t>Net (loss)/profit attributable to shareholders</t>
  </si>
  <si>
    <t>INDIVIDUAL QUARTER</t>
  </si>
  <si>
    <t xml:space="preserve">CORRESPONDING </t>
  </si>
  <si>
    <t>PRECEDING</t>
  </si>
  <si>
    <t>QUARTER ENDED</t>
  </si>
  <si>
    <t>CUMULATIVE QUARTER</t>
  </si>
  <si>
    <t>30 SEP 2004</t>
  </si>
  <si>
    <t>31 DEC 2004</t>
  </si>
  <si>
    <t>3 MONTHS</t>
  </si>
  <si>
    <t>3 MONTHS ENDED</t>
  </si>
  <si>
    <t>31 DEC 2003</t>
  </si>
  <si>
    <t>Balance as at 1 October 2004</t>
  </si>
  <si>
    <t>Balance as at 31 December 2004</t>
  </si>
  <si>
    <t>Balance as at 1 October 2003</t>
  </si>
  <si>
    <t>Balance as at 31 December 2003</t>
  </si>
  <si>
    <t>30 September 2004.</t>
  </si>
  <si>
    <t>Company for the year ended 30 September 2004.</t>
  </si>
  <si>
    <t>There were no dividend paid in the current quarter ended 31 December 2004.</t>
  </si>
  <si>
    <t>3 months ended</t>
  </si>
  <si>
    <t>31 December 2004</t>
  </si>
  <si>
    <t>31 Dec 2004</t>
  </si>
  <si>
    <t>There was no sale of unquoted investments and/or  properties for the period ended  31 December 2004.</t>
  </si>
  <si>
    <t>There was no purchase or disposal of quoted securities for the period ended 31 December 2004.</t>
  </si>
  <si>
    <t>As at 31 December 2004,  there were no corporate proposals announced and not completed by the</t>
  </si>
  <si>
    <t>Company.</t>
  </si>
  <si>
    <t>ended 31 December 2004.</t>
  </si>
  <si>
    <t>There was no material litigation whether as plaintiff or defendant as at 31 December 2004.</t>
  </si>
  <si>
    <t>There was no dividend proposed by the Company for the period ended 31 December 2004.</t>
  </si>
  <si>
    <t>paid-up shares capital at 40,000,000 as at 31 December 2004.</t>
  </si>
  <si>
    <t>Number of ordinary shares as at 31 December 2004</t>
  </si>
  <si>
    <t>19 JANUARY 2005</t>
  </si>
  <si>
    <t>for the financial year ended 30 September 2003)</t>
  </si>
  <si>
    <t>Report for the financial year ended 30 September 2003)</t>
  </si>
  <si>
    <t xml:space="preserve">3 MONTHS ENDED </t>
  </si>
  <si>
    <t xml:space="preserve">There were no material events subsequent to the end of the financial period ended 31 December 2004 that </t>
  </si>
  <si>
    <t>have not been reflected in the financial statement as at the date of this report.</t>
  </si>
  <si>
    <t>3 months</t>
  </si>
  <si>
    <t>The Group registered a total operating income of RM11 million for the financial period ended 31 December</t>
  </si>
  <si>
    <t xml:space="preserve">2004, a decrease of 15% as compared to RM13 million recorded in the corresponding  quarter ended </t>
  </si>
  <si>
    <t>current quarter under review, instead of operating profit of RM2.57 million recorded in the preceding quarter</t>
  </si>
  <si>
    <t>31 December 2003.  Due to abnormal material wastage and higher operating overhead in new products,</t>
  </si>
  <si>
    <t>As at the balance sheet date, the Company has 3,935,000 unexercised option under Employees' Share</t>
  </si>
  <si>
    <t>Option Scheme at an offer price of RM1.15.  The diluted EPS is not presented as the option granted has an</t>
  </si>
  <si>
    <t>an-dilutive effect on the earning per share.</t>
  </si>
  <si>
    <t>The EPS is calculated based on the net (loss)/profit for the period divided by the weighted average number of shares, basic and diluted at 40,000,000)</t>
  </si>
  <si>
    <t>(The Company Condensed Consolidated Income Statement should be read in conjunction with the Annual Report for the financial year ended</t>
  </si>
  <si>
    <t>30 September 2003)</t>
  </si>
  <si>
    <r>
      <t xml:space="preserve">SDKM FIBRES, WIRES &amp; CABLES BERHAD </t>
    </r>
    <r>
      <rPr>
        <b/>
        <sz val="10"/>
        <rFont val="Arial"/>
        <family val="2"/>
      </rPr>
      <t>(COMPANY NO : 189740-X)</t>
    </r>
  </si>
  <si>
    <t>CONDENSED CONSOLIDATED INCOME STATEMENT FOR THE QUARTER ENDED 31 DECEMBER 2004</t>
  </si>
  <si>
    <t>CONDENSED CONSOLIDATED STATEMENT OF CHANGES IN EQUITY FOR THE QUARTER ENDED 31 DECEMBER 2004</t>
  </si>
  <si>
    <t>CONDENSED CONSOLIDATED CASH FLOW STATEMENT FOR THE QUARTER ENDED 31 DECEMBER 2004</t>
  </si>
  <si>
    <t>CONDENSED CONSOLIDATED BALANCE SHEET AS AT 31 DECEMBER 2004</t>
  </si>
  <si>
    <t xml:space="preserve">the Group only achieved a profit after tax of RM0.03 million in the current quarter under review. </t>
  </si>
  <si>
    <t>registered in the immediate preceding quarter.  The Group suffered an operating loss of RM0.07 million in</t>
  </si>
  <si>
    <t>ended 30 September 2004.  The earning per share ('EPS') was recorded at 0.07 sen, a decrease of 5.48 sen</t>
  </si>
  <si>
    <t>compared to 5.55 sen registered in immediate preceding quarter.</t>
  </si>
  <si>
    <t xml:space="preserve">The current quarter operating income of RM11 million shown a decrease of 8% as compared to RM12 </t>
  </si>
  <si>
    <t>With the consistent order in hand and some new products which are scheduled to be delivered in second</t>
  </si>
  <si>
    <t>half of the financial year, the Group is expecting an improvement in its performance in the following period.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</si>
</sst>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"/>
    <numFmt numFmtId="181" formatCode="_(* #,##0.000_);_(* \(#,##0.000\);_(* &quot;-&quot;??_);_(@_)"/>
    <numFmt numFmtId="182" formatCode="_(* #,##0.000_);_(* \(#,##0.000\);_(* &quot;-&quot;?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171" fontId="4" fillId="0" borderId="0" xfId="15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72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2" fontId="0" fillId="0" borderId="0" xfId="15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15" fontId="10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15" fontId="2" fillId="0" borderId="0" xfId="0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4" xfId="15" applyNumberFormat="1" applyFill="1" applyBorder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15" fontId="3" fillId="0" borderId="0" xfId="0" applyNumberFormat="1" applyFont="1" applyAlignment="1" quotePrefix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171" fontId="0" fillId="0" borderId="0" xfId="15" applyAlignment="1">
      <alignment/>
    </xf>
    <xf numFmtId="171" fontId="12" fillId="0" borderId="0" xfId="15" applyFont="1" applyAlignment="1">
      <alignment/>
    </xf>
    <xf numFmtId="172" fontId="12" fillId="0" borderId="0" xfId="15" applyNumberFormat="1" applyFont="1" applyAlignment="1">
      <alignment/>
    </xf>
    <xf numFmtId="172" fontId="12" fillId="0" borderId="1" xfId="15" applyNumberFormat="1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12" fillId="0" borderId="0" xfId="15" applyNumberFormat="1" applyFont="1" applyAlignment="1">
      <alignment horizontal="right"/>
    </xf>
    <xf numFmtId="172" fontId="12" fillId="0" borderId="2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172" fontId="12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 horizontal="center"/>
    </xf>
    <xf numFmtId="172" fontId="4" fillId="0" borderId="0" xfId="15" applyNumberFormat="1" applyFont="1" applyFill="1" applyAlignment="1">
      <alignment horizontal="center"/>
    </xf>
    <xf numFmtId="172" fontId="4" fillId="0" borderId="0" xfId="15" applyNumberFormat="1" applyFont="1" applyFill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49" fontId="0" fillId="0" borderId="0" xfId="15" applyNumberFormat="1" applyAlignment="1">
      <alignment/>
    </xf>
    <xf numFmtId="49" fontId="9" fillId="0" borderId="0" xfId="15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  <xf numFmtId="49" fontId="2" fillId="0" borderId="0" xfId="15" applyNumberFormat="1" applyFont="1" applyAlignment="1">
      <alignment/>
    </xf>
    <xf numFmtId="172" fontId="0" fillId="0" borderId="7" xfId="15" applyNumberFormat="1" applyFont="1" applyBorder="1" applyAlignment="1">
      <alignment/>
    </xf>
    <xf numFmtId="0" fontId="4" fillId="0" borderId="0" xfId="0" applyFont="1" applyFill="1" applyAlignment="1">
      <alignment/>
    </xf>
    <xf numFmtId="49" fontId="4" fillId="0" borderId="0" xfId="15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2" fontId="0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72" fontId="0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172" fontId="0" fillId="0" borderId="6" xfId="15" applyNumberFormat="1" applyFill="1" applyBorder="1" applyAlignment="1">
      <alignment/>
    </xf>
    <xf numFmtId="16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72" fontId="0" fillId="0" borderId="4" xfId="15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0" fontId="1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2">
      <selection activeCell="E40" sqref="E40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ht="15.75">
      <c r="A1" s="1" t="s">
        <v>162</v>
      </c>
    </row>
    <row r="2" ht="12.75">
      <c r="A2" s="2" t="s">
        <v>0</v>
      </c>
    </row>
    <row r="4" ht="12.75">
      <c r="A4" s="2" t="s">
        <v>230</v>
      </c>
    </row>
    <row r="5" ht="12.75">
      <c r="A5" s="2" t="s">
        <v>163</v>
      </c>
    </row>
    <row r="7" ht="12.75">
      <c r="A7" s="2"/>
    </row>
    <row r="8" spans="1:7" ht="12.75">
      <c r="A8" s="2"/>
      <c r="E8" s="30" t="s">
        <v>129</v>
      </c>
      <c r="F8" s="7"/>
      <c r="G8" s="30" t="s">
        <v>130</v>
      </c>
    </row>
    <row r="9" spans="5:7" ht="12.75">
      <c r="E9" s="35" t="s">
        <v>186</v>
      </c>
      <c r="F9" s="30"/>
      <c r="G9" s="35" t="s">
        <v>185</v>
      </c>
    </row>
    <row r="10" spans="5:7" ht="12.75">
      <c r="E10" s="30" t="s">
        <v>3</v>
      </c>
      <c r="F10" s="30"/>
      <c r="G10" s="30" t="s">
        <v>3</v>
      </c>
    </row>
    <row r="11" spans="5:7" ht="12.75">
      <c r="E11" s="17"/>
      <c r="F11" s="17"/>
      <c r="G11" s="49"/>
    </row>
    <row r="13" spans="2:7" ht="12.75">
      <c r="B13" s="2" t="s">
        <v>8</v>
      </c>
      <c r="E13" s="45">
        <v>17047.55</v>
      </c>
      <c r="F13" s="8"/>
      <c r="G13" s="45">
        <v>17471.027</v>
      </c>
    </row>
    <row r="14" spans="2:7" ht="12.75">
      <c r="B14" s="2"/>
      <c r="E14" s="8"/>
      <c r="F14" s="8"/>
      <c r="G14" s="8"/>
    </row>
    <row r="15" spans="2:7" ht="12.75">
      <c r="B15" s="2" t="s">
        <v>109</v>
      </c>
      <c r="E15" s="8">
        <v>146.083</v>
      </c>
      <c r="F15" s="8"/>
      <c r="G15" s="8">
        <v>142.558</v>
      </c>
    </row>
    <row r="16" spans="2:7" ht="12.75">
      <c r="B16" s="2"/>
      <c r="E16" s="8"/>
      <c r="F16" s="8"/>
      <c r="G16" s="8"/>
    </row>
    <row r="17" spans="2:7" ht="12.75">
      <c r="B17" s="2" t="s">
        <v>9</v>
      </c>
      <c r="E17" s="8"/>
      <c r="F17" s="8"/>
      <c r="G17" s="8"/>
    </row>
    <row r="18" spans="2:7" ht="12.75">
      <c r="B18" t="s">
        <v>10</v>
      </c>
      <c r="E18" s="11">
        <v>8817.502</v>
      </c>
      <c r="F18" s="8"/>
      <c r="G18" s="11">
        <v>9095.8</v>
      </c>
    </row>
    <row r="19" spans="2:7" ht="12.75">
      <c r="B19" t="s">
        <v>83</v>
      </c>
      <c r="E19" s="54">
        <v>16235</v>
      </c>
      <c r="F19" s="8"/>
      <c r="G19" s="54">
        <f>15886.719+171.038</f>
        <v>16057.757</v>
      </c>
    </row>
    <row r="20" spans="2:7" ht="12.75">
      <c r="B20" t="s">
        <v>11</v>
      </c>
      <c r="E20" s="12">
        <v>85</v>
      </c>
      <c r="F20" s="8"/>
      <c r="G20" s="12">
        <v>85</v>
      </c>
    </row>
    <row r="21" spans="2:7" ht="12.75">
      <c r="B21" t="s">
        <v>12</v>
      </c>
      <c r="E21" s="99">
        <v>17868</v>
      </c>
      <c r="F21" s="8"/>
      <c r="G21" s="12">
        <f>2147.112+15862.163</f>
        <v>18009.275</v>
      </c>
    </row>
    <row r="22" spans="5:7" ht="12.75">
      <c r="E22" s="12"/>
      <c r="F22" s="8"/>
      <c r="G22" s="12"/>
    </row>
    <row r="23" spans="5:7" ht="12.75">
      <c r="E23" s="13">
        <v>43006</v>
      </c>
      <c r="F23" s="8"/>
      <c r="G23" s="13">
        <f>SUM(G18:G22)</f>
        <v>43247.832</v>
      </c>
    </row>
    <row r="24" spans="5:7" ht="12.75">
      <c r="E24" s="8"/>
      <c r="F24" s="8"/>
      <c r="G24" s="8"/>
    </row>
    <row r="25" spans="2:7" ht="12.75">
      <c r="B25" s="2" t="s">
        <v>13</v>
      </c>
      <c r="E25" s="8"/>
      <c r="F25" s="8"/>
      <c r="G25" s="8"/>
    </row>
    <row r="26" spans="2:7" ht="12.75">
      <c r="B26" t="s">
        <v>82</v>
      </c>
      <c r="E26" s="11">
        <v>2564.363</v>
      </c>
      <c r="F26" s="8"/>
      <c r="G26" s="11">
        <v>3129.756</v>
      </c>
    </row>
    <row r="27" spans="2:7" ht="12.75">
      <c r="B27" t="s">
        <v>34</v>
      </c>
      <c r="E27" s="12">
        <v>0</v>
      </c>
      <c r="F27" s="8"/>
      <c r="G27" s="12">
        <v>0</v>
      </c>
    </row>
    <row r="28" spans="2:7" ht="12.75">
      <c r="B28" t="s">
        <v>46</v>
      </c>
      <c r="E28" s="12">
        <v>0</v>
      </c>
      <c r="F28" s="8"/>
      <c r="G28" s="12">
        <v>0</v>
      </c>
    </row>
    <row r="29" spans="2:7" ht="12.75">
      <c r="B29" t="s">
        <v>7</v>
      </c>
      <c r="E29" s="12">
        <v>0</v>
      </c>
      <c r="F29" s="8"/>
      <c r="G29" s="12">
        <v>0</v>
      </c>
    </row>
    <row r="30" spans="5:7" ht="12.75">
      <c r="E30" s="13">
        <f>SUM(E26:E29)</f>
        <v>2564.363</v>
      </c>
      <c r="F30" s="8"/>
      <c r="G30" s="13">
        <f>SUM(G26:G29)</f>
        <v>3129.756</v>
      </c>
    </row>
    <row r="31" spans="5:7" ht="12.75">
      <c r="E31" s="8"/>
      <c r="F31" s="8"/>
      <c r="G31" s="8"/>
    </row>
    <row r="32" spans="2:7" ht="12.75">
      <c r="B32" s="2" t="s">
        <v>110</v>
      </c>
      <c r="E32" s="8">
        <f>+E23-E30</f>
        <v>40441.637</v>
      </c>
      <c r="F32" s="8"/>
      <c r="G32" s="8">
        <f>+G23-G30</f>
        <v>40118.076</v>
      </c>
    </row>
    <row r="33" spans="5:7" ht="12.75">
      <c r="E33" s="8"/>
      <c r="F33" s="8"/>
      <c r="G33" s="8"/>
    </row>
    <row r="34" spans="5:7" ht="13.5" thickBot="1">
      <c r="E34" s="14">
        <v>57636</v>
      </c>
      <c r="F34" s="8"/>
      <c r="G34" s="14">
        <f>SUM(G13:G16)+G32</f>
        <v>57731.661</v>
      </c>
    </row>
    <row r="35" spans="5:7" ht="13.5" thickTop="1">
      <c r="E35" s="8"/>
      <c r="F35" s="8"/>
      <c r="G35" s="8"/>
    </row>
    <row r="36" spans="2:7" ht="12.75">
      <c r="B36" s="2" t="s">
        <v>111</v>
      </c>
      <c r="E36" s="8"/>
      <c r="F36" s="8"/>
      <c r="G36" s="8"/>
    </row>
    <row r="37" spans="2:7" ht="12.75">
      <c r="B37" t="s">
        <v>14</v>
      </c>
      <c r="E37" s="8">
        <v>40000</v>
      </c>
      <c r="F37" s="8"/>
      <c r="G37" s="8">
        <v>40000</v>
      </c>
    </row>
    <row r="38" spans="2:7" ht="12.75">
      <c r="B38" t="s">
        <v>15</v>
      </c>
      <c r="E38" s="8">
        <f>3049.405-326.081+11652.005+2000+352</f>
        <v>16727.328999999998</v>
      </c>
      <c r="F38" s="8"/>
      <c r="G38" s="8">
        <f>56701.409-G37</f>
        <v>16701.409</v>
      </c>
    </row>
    <row r="39" spans="2:7" ht="12.75">
      <c r="B39" s="2"/>
      <c r="E39" s="9">
        <f>+E38+E37</f>
        <v>56727.329</v>
      </c>
      <c r="F39" s="8"/>
      <c r="G39" s="9">
        <f>+G38+G37</f>
        <v>56701.409</v>
      </c>
    </row>
    <row r="40" spans="5:7" ht="12.75">
      <c r="E40" s="8"/>
      <c r="F40" s="8"/>
      <c r="G40" s="8"/>
    </row>
    <row r="41" spans="2:7" ht="12.75">
      <c r="B41" s="2" t="s">
        <v>79</v>
      </c>
      <c r="E41" s="8"/>
      <c r="F41" s="8"/>
      <c r="G41" s="8"/>
    </row>
    <row r="42" spans="2:8" ht="12.75">
      <c r="B42" t="s">
        <v>47</v>
      </c>
      <c r="E42" s="92">
        <v>908.5</v>
      </c>
      <c r="F42" s="8"/>
      <c r="G42" s="45">
        <v>1030.252</v>
      </c>
      <c r="H42" s="89"/>
    </row>
    <row r="43" spans="5:7" ht="13.5" thickBot="1">
      <c r="E43" s="14">
        <f>+E39+E42</f>
        <v>57635.829</v>
      </c>
      <c r="F43" s="8"/>
      <c r="G43" s="14">
        <f>+G39+G42</f>
        <v>57731.661</v>
      </c>
    </row>
    <row r="44" spans="5:7" ht="13.5" thickTop="1">
      <c r="E44" s="3"/>
      <c r="F44" s="3"/>
      <c r="G44" s="3"/>
    </row>
    <row r="45" spans="2:7" ht="12.75">
      <c r="B45" t="s">
        <v>84</v>
      </c>
      <c r="E45" s="56">
        <f>+E39/40000</f>
        <v>1.418183225</v>
      </c>
      <c r="F45" s="3"/>
      <c r="G45" s="56">
        <f>+G39/40000</f>
        <v>1.417535225</v>
      </c>
    </row>
    <row r="46" spans="5:7" ht="12.75">
      <c r="E46" s="56"/>
      <c r="F46" s="3"/>
      <c r="G46" s="56"/>
    </row>
    <row r="47" ht="12.75">
      <c r="B47" s="61" t="s">
        <v>80</v>
      </c>
    </row>
    <row r="48" ht="12.75">
      <c r="B48" s="61" t="s">
        <v>125</v>
      </c>
    </row>
    <row r="49" ht="12.75">
      <c r="B49" s="61" t="s">
        <v>210</v>
      </c>
    </row>
  </sheetData>
  <printOptions/>
  <pageMargins left="0.31496062992125984" right="0.3937007874015748" top="0.7480314960629921" bottom="0.2362204724409449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2"/>
  <sheetViews>
    <sheetView workbookViewId="0" topLeftCell="A29">
      <selection activeCell="A43" sqref="A43"/>
    </sheetView>
  </sheetViews>
  <sheetFormatPr defaultColWidth="9.140625" defaultRowHeight="12.75"/>
  <cols>
    <col min="1" max="1" width="38.28125" style="0" customWidth="1"/>
    <col min="2" max="2" width="2.00390625" style="0" customWidth="1"/>
    <col min="3" max="3" width="19.00390625" style="0" customWidth="1"/>
    <col min="4" max="4" width="2.421875" style="0" customWidth="1"/>
    <col min="5" max="5" width="19.00390625" style="0" customWidth="1"/>
    <col min="6" max="6" width="2.28125" style="0" customWidth="1"/>
    <col min="7" max="7" width="18.57421875" style="0" customWidth="1"/>
    <col min="8" max="8" width="2.421875" style="0" customWidth="1"/>
    <col min="9" max="9" width="18.140625" style="0" customWidth="1"/>
    <col min="10" max="10" width="3.00390625" style="0" customWidth="1"/>
  </cols>
  <sheetData>
    <row r="1" ht="15.75">
      <c r="A1" s="1" t="s">
        <v>226</v>
      </c>
    </row>
    <row r="2" spans="1:5" ht="12.75">
      <c r="A2" s="2" t="s">
        <v>0</v>
      </c>
      <c r="C2" s="2"/>
      <c r="D2" s="2"/>
      <c r="E2" s="2"/>
    </row>
    <row r="4" spans="1:6" ht="12.75">
      <c r="A4" s="18" t="s">
        <v>227</v>
      </c>
      <c r="B4" s="19"/>
      <c r="C4" s="19"/>
      <c r="D4" s="19"/>
      <c r="E4" s="19"/>
      <c r="F4" s="19"/>
    </row>
    <row r="5" ht="12.75">
      <c r="A5" s="2" t="s">
        <v>163</v>
      </c>
    </row>
    <row r="6" ht="12.75">
      <c r="A6" s="2"/>
    </row>
    <row r="7" spans="1:9" ht="12.75">
      <c r="A7" s="2"/>
      <c r="C7" s="101" t="s">
        <v>180</v>
      </c>
      <c r="D7" s="101"/>
      <c r="E7" s="101"/>
      <c r="G7" s="101" t="s">
        <v>184</v>
      </c>
      <c r="H7" s="101"/>
      <c r="I7" s="101"/>
    </row>
    <row r="8" ht="12.75">
      <c r="A8" s="2"/>
    </row>
    <row r="9" spans="3:10" ht="12.75">
      <c r="C9" s="30"/>
      <c r="D9" s="30"/>
      <c r="E9" s="30" t="s">
        <v>181</v>
      </c>
      <c r="F9" s="30"/>
      <c r="G9" s="30"/>
      <c r="I9" s="30" t="s">
        <v>181</v>
      </c>
      <c r="J9" s="91"/>
    </row>
    <row r="10" spans="3:10" ht="12.75">
      <c r="C10" s="30" t="s">
        <v>1</v>
      </c>
      <c r="D10" s="30"/>
      <c r="E10" s="30" t="s">
        <v>182</v>
      </c>
      <c r="F10" s="30"/>
      <c r="G10" s="30" t="s">
        <v>187</v>
      </c>
      <c r="I10" s="30" t="s">
        <v>182</v>
      </c>
      <c r="J10" s="91"/>
    </row>
    <row r="11" spans="3:10" ht="12.75">
      <c r="C11" s="30" t="s">
        <v>131</v>
      </c>
      <c r="D11" s="57"/>
      <c r="E11" s="97" t="s">
        <v>183</v>
      </c>
      <c r="F11" s="30"/>
      <c r="G11" s="30" t="s">
        <v>2</v>
      </c>
      <c r="I11" s="97" t="s">
        <v>183</v>
      </c>
      <c r="J11" s="91"/>
    </row>
    <row r="12" spans="3:10" ht="12.75">
      <c r="C12" s="57" t="s">
        <v>186</v>
      </c>
      <c r="D12" s="30"/>
      <c r="E12" s="57" t="s">
        <v>189</v>
      </c>
      <c r="F12" s="30"/>
      <c r="G12" s="57" t="s">
        <v>186</v>
      </c>
      <c r="I12" s="97" t="s">
        <v>189</v>
      </c>
      <c r="J12" s="91"/>
    </row>
    <row r="13" spans="3:10" ht="12.75">
      <c r="C13" s="30" t="s">
        <v>3</v>
      </c>
      <c r="E13" s="30" t="s">
        <v>3</v>
      </c>
      <c r="G13" s="30" t="s">
        <v>3</v>
      </c>
      <c r="I13" s="30" t="s">
        <v>3</v>
      </c>
      <c r="J13" s="91"/>
    </row>
    <row r="14" ht="12.75">
      <c r="E14" s="30"/>
    </row>
    <row r="16" spans="1:9" ht="12.75">
      <c r="A16" t="s">
        <v>112</v>
      </c>
      <c r="C16" s="45">
        <v>10967</v>
      </c>
      <c r="D16" s="45"/>
      <c r="E16" s="45">
        <v>12936</v>
      </c>
      <c r="F16" s="8"/>
      <c r="G16" s="45">
        <v>10967</v>
      </c>
      <c r="I16" s="45">
        <v>12936</v>
      </c>
    </row>
    <row r="17" spans="3:9" ht="12.75">
      <c r="C17" s="8"/>
      <c r="D17" s="8"/>
      <c r="E17" s="8"/>
      <c r="F17" s="8"/>
      <c r="G17" s="8"/>
      <c r="I17" s="8"/>
    </row>
    <row r="18" spans="1:9" ht="12.75">
      <c r="A18" t="s">
        <v>5</v>
      </c>
      <c r="C18" s="32">
        <v>11</v>
      </c>
      <c r="D18" s="32"/>
      <c r="E18" s="32">
        <v>365</v>
      </c>
      <c r="F18" s="8"/>
      <c r="G18" s="32">
        <v>11</v>
      </c>
      <c r="I18" s="32">
        <v>365</v>
      </c>
    </row>
    <row r="19" spans="3:9" ht="12.75" hidden="1">
      <c r="C19" s="32"/>
      <c r="D19" s="32"/>
      <c r="E19" s="32"/>
      <c r="F19" s="8"/>
      <c r="G19" s="32"/>
      <c r="I19" s="32"/>
    </row>
    <row r="20" spans="1:9" ht="12.75">
      <c r="A20" t="s">
        <v>116</v>
      </c>
      <c r="C20" s="94">
        <v>93</v>
      </c>
      <c r="D20" s="32"/>
      <c r="E20" s="32">
        <v>93</v>
      </c>
      <c r="F20" s="8"/>
      <c r="G20" s="94">
        <v>93</v>
      </c>
      <c r="I20" s="32">
        <v>93</v>
      </c>
    </row>
    <row r="21" spans="3:9" ht="12.75">
      <c r="C21" s="20"/>
      <c r="D21" s="32"/>
      <c r="E21" s="20"/>
      <c r="F21" s="8"/>
      <c r="G21" s="20"/>
      <c r="I21" s="20"/>
    </row>
    <row r="22" spans="1:9" ht="12.75">
      <c r="A22" t="s">
        <v>77</v>
      </c>
      <c r="C22" s="8">
        <f>SUM(C16:C21)</f>
        <v>11071</v>
      </c>
      <c r="D22" s="8"/>
      <c r="E22" s="8">
        <f>SUM(E16:E21)</f>
        <v>13394</v>
      </c>
      <c r="F22" s="8"/>
      <c r="G22" s="8">
        <f>SUM(G16:G21)</f>
        <v>11071</v>
      </c>
      <c r="I22" s="8">
        <f>SUM(I16:I21)</f>
        <v>13394</v>
      </c>
    </row>
    <row r="23" spans="3:9" ht="12.75">
      <c r="C23" s="8"/>
      <c r="D23" s="8"/>
      <c r="E23" s="8"/>
      <c r="F23" s="8"/>
      <c r="G23" s="8"/>
      <c r="I23" s="8"/>
    </row>
    <row r="24" spans="1:35" ht="12.75">
      <c r="A24" t="s">
        <v>33</v>
      </c>
      <c r="C24" s="8">
        <v>-11147</v>
      </c>
      <c r="D24" s="8"/>
      <c r="E24" s="8">
        <v>-12355</v>
      </c>
      <c r="F24" s="8"/>
      <c r="G24" s="8">
        <v>-11147</v>
      </c>
      <c r="I24" s="8">
        <v>-12355</v>
      </c>
      <c r="AI24" t="s">
        <v>4</v>
      </c>
    </row>
    <row r="25" spans="3:9" ht="12.75">
      <c r="C25" s="8"/>
      <c r="D25" s="8"/>
      <c r="E25" s="8"/>
      <c r="F25" s="8"/>
      <c r="G25" s="8"/>
      <c r="I25" s="8"/>
    </row>
    <row r="26" spans="1:9" ht="12.75">
      <c r="A26" t="s">
        <v>167</v>
      </c>
      <c r="C26" s="53">
        <f>+C22+C24</f>
        <v>-76</v>
      </c>
      <c r="D26" s="94"/>
      <c r="E26" s="53">
        <f>+E22+E24</f>
        <v>1039</v>
      </c>
      <c r="F26" s="8"/>
      <c r="G26" s="53">
        <f>+G22+G24</f>
        <v>-76</v>
      </c>
      <c r="I26" s="53">
        <f>+I22+I24</f>
        <v>1039</v>
      </c>
    </row>
    <row r="27" spans="3:9" ht="12.75">
      <c r="C27" s="8"/>
      <c r="D27" s="8"/>
      <c r="E27" s="8"/>
      <c r="F27" s="8"/>
      <c r="G27" s="8"/>
      <c r="I27" s="8"/>
    </row>
    <row r="28" spans="1:9" ht="12.75">
      <c r="A28" t="s">
        <v>6</v>
      </c>
      <c r="C28" s="8">
        <v>0</v>
      </c>
      <c r="D28" s="8"/>
      <c r="E28" s="8">
        <v>0</v>
      </c>
      <c r="F28" s="8"/>
      <c r="G28" s="8">
        <v>0</v>
      </c>
      <c r="I28" s="8">
        <v>0</v>
      </c>
    </row>
    <row r="29" spans="3:9" ht="12.75">
      <c r="C29" s="8"/>
      <c r="D29" s="8"/>
      <c r="E29" s="8"/>
      <c r="F29" s="8"/>
      <c r="G29" s="8"/>
      <c r="I29" s="8"/>
    </row>
    <row r="30" spans="1:9" ht="12.75">
      <c r="A30" t="s">
        <v>132</v>
      </c>
      <c r="C30" s="8">
        <v>3</v>
      </c>
      <c r="D30" s="8"/>
      <c r="E30" s="8">
        <v>9</v>
      </c>
      <c r="F30" s="8"/>
      <c r="G30" s="8">
        <v>3</v>
      </c>
      <c r="I30" s="8">
        <v>9</v>
      </c>
    </row>
    <row r="31" spans="3:9" ht="12.75">
      <c r="C31" s="8"/>
      <c r="D31" s="8"/>
      <c r="E31" s="8"/>
      <c r="F31" s="8"/>
      <c r="G31" s="8"/>
      <c r="I31" s="8"/>
    </row>
    <row r="32" spans="1:9" ht="12.75">
      <c r="A32" t="s">
        <v>169</v>
      </c>
      <c r="C32" s="9">
        <f>SUM(C26:C31)</f>
        <v>-73</v>
      </c>
      <c r="D32" s="32"/>
      <c r="E32" s="9">
        <f>SUM(E26:E31)</f>
        <v>1048</v>
      </c>
      <c r="F32" s="8"/>
      <c r="G32" s="9">
        <f>SUM(G26:G31)</f>
        <v>-73</v>
      </c>
      <c r="I32" s="9">
        <f>SUM(I26:I31)</f>
        <v>1048</v>
      </c>
    </row>
    <row r="33" spans="3:9" ht="12.75">
      <c r="C33" s="8"/>
      <c r="D33" s="8"/>
      <c r="E33" s="8"/>
      <c r="F33" s="8"/>
      <c r="G33" s="8"/>
      <c r="I33" s="8"/>
    </row>
    <row r="34" spans="1:9" ht="12.75">
      <c r="A34" t="s">
        <v>7</v>
      </c>
      <c r="C34" s="90">
        <v>99</v>
      </c>
      <c r="D34" s="90"/>
      <c r="E34" s="90">
        <v>-30</v>
      </c>
      <c r="F34" s="90"/>
      <c r="G34" s="90">
        <v>99</v>
      </c>
      <c r="H34" s="91"/>
      <c r="I34" s="90">
        <v>-30</v>
      </c>
    </row>
    <row r="35" spans="3:9" ht="12.75">
      <c r="C35" s="20"/>
      <c r="D35" s="32"/>
      <c r="E35" s="20"/>
      <c r="F35" s="8"/>
      <c r="G35" s="20"/>
      <c r="I35" s="20"/>
    </row>
    <row r="36" spans="1:9" ht="12.75">
      <c r="A36" t="s">
        <v>168</v>
      </c>
      <c r="C36" s="8">
        <f>+C32+C34</f>
        <v>26</v>
      </c>
      <c r="D36" s="8"/>
      <c r="E36" s="8">
        <f>+E32+E34</f>
        <v>1018</v>
      </c>
      <c r="F36" s="8"/>
      <c r="G36" s="8">
        <f>+G32+G34</f>
        <v>26</v>
      </c>
      <c r="I36" s="8">
        <f>+I32+I34</f>
        <v>1018</v>
      </c>
    </row>
    <row r="37" spans="3:9" ht="12.75">
      <c r="C37" s="8"/>
      <c r="D37" s="8"/>
      <c r="E37" s="8"/>
      <c r="F37" s="8"/>
      <c r="G37" s="8"/>
      <c r="I37" s="8"/>
    </row>
    <row r="38" spans="1:9" ht="12.75">
      <c r="A38" t="s">
        <v>26</v>
      </c>
      <c r="C38" s="8">
        <v>0</v>
      </c>
      <c r="D38" s="8"/>
      <c r="E38" s="8">
        <v>0</v>
      </c>
      <c r="F38" s="22"/>
      <c r="G38" s="8">
        <v>0</v>
      </c>
      <c r="I38" s="8">
        <v>0</v>
      </c>
    </row>
    <row r="39" spans="3:9" ht="12.75">
      <c r="C39" s="8"/>
      <c r="D39" s="8"/>
      <c r="E39" s="8"/>
      <c r="F39" s="8"/>
      <c r="G39" s="8"/>
      <c r="I39" s="8"/>
    </row>
    <row r="40" spans="1:9" ht="12.75">
      <c r="A40" t="s">
        <v>170</v>
      </c>
      <c r="C40" s="10">
        <f>+C36</f>
        <v>26</v>
      </c>
      <c r="D40" s="32"/>
      <c r="E40" s="10">
        <f>+E36</f>
        <v>1018</v>
      </c>
      <c r="F40" s="8"/>
      <c r="G40" s="10">
        <f>+G36</f>
        <v>26</v>
      </c>
      <c r="I40" s="10">
        <f>+I36</f>
        <v>1018</v>
      </c>
    </row>
    <row r="41" spans="3:9" ht="12.75">
      <c r="C41" s="3"/>
      <c r="D41" s="3"/>
      <c r="E41" s="3"/>
      <c r="F41" s="3"/>
      <c r="G41" s="3"/>
      <c r="I41" s="3"/>
    </row>
    <row r="42" spans="3:9" ht="12.75">
      <c r="C42" s="3"/>
      <c r="D42" s="3"/>
      <c r="E42" s="3"/>
      <c r="F42" s="3"/>
      <c r="G42" s="3"/>
      <c r="I42" s="3"/>
    </row>
    <row r="43" spans="1:9" ht="12.75">
      <c r="A43" s="21" t="s">
        <v>27</v>
      </c>
      <c r="C43" s="22">
        <f>+C40/40000000*100*1000</f>
        <v>0.065</v>
      </c>
      <c r="D43" s="22"/>
      <c r="E43" s="22">
        <f>+E40/40000000*100*1000</f>
        <v>2.545</v>
      </c>
      <c r="F43" s="22"/>
      <c r="G43" s="22">
        <f>+G40/40000000*100*1000</f>
        <v>0.065</v>
      </c>
      <c r="I43" s="22">
        <f>+I40/40000000*100*1000</f>
        <v>2.545</v>
      </c>
    </row>
    <row r="44" spans="1:9" ht="12.75">
      <c r="A44" s="21" t="s">
        <v>28</v>
      </c>
      <c r="C44" s="22">
        <f>+C40/40000000*100*1000</f>
        <v>0.065</v>
      </c>
      <c r="D44" s="22"/>
      <c r="E44" s="22">
        <f>+E40/40000000*100*1000</f>
        <v>2.545</v>
      </c>
      <c r="F44" s="22"/>
      <c r="G44" s="22">
        <f>+G40/40000000*100*1000</f>
        <v>0.065</v>
      </c>
      <c r="I44" s="22">
        <f>+I40/40000000*100*1000</f>
        <v>2.545</v>
      </c>
    </row>
    <row r="45" spans="1:7" ht="12.75">
      <c r="A45" s="21"/>
      <c r="C45" s="3"/>
      <c r="D45" s="3"/>
      <c r="E45" s="3"/>
      <c r="F45" s="3"/>
      <c r="G45" s="3"/>
    </row>
    <row r="46" spans="1:7" ht="12.75">
      <c r="A46" s="21" t="s">
        <v>223</v>
      </c>
      <c r="C46" s="3"/>
      <c r="D46" s="3"/>
      <c r="E46" s="3"/>
      <c r="F46" s="3"/>
      <c r="G46" s="3"/>
    </row>
    <row r="47" spans="1:7" ht="12.75">
      <c r="A47" s="21"/>
      <c r="C47" s="3"/>
      <c r="D47" s="3"/>
      <c r="E47" s="3"/>
      <c r="F47" s="3"/>
      <c r="G47" s="3"/>
    </row>
    <row r="48" spans="3:7" ht="12.75">
      <c r="C48" s="3"/>
      <c r="D48" s="3"/>
      <c r="E48" s="3"/>
      <c r="F48" s="3"/>
      <c r="G48" s="3"/>
    </row>
    <row r="49" ht="12.75">
      <c r="A49" s="61" t="s">
        <v>80</v>
      </c>
    </row>
    <row r="50" ht="12.75">
      <c r="A50" s="61" t="s">
        <v>224</v>
      </c>
    </row>
    <row r="51" ht="12.75">
      <c r="A51" s="61" t="s">
        <v>225</v>
      </c>
    </row>
    <row r="52" ht="12.75">
      <c r="A52" s="60"/>
    </row>
  </sheetData>
  <mergeCells count="2">
    <mergeCell ref="C7:E7"/>
    <mergeCell ref="G7:I7"/>
  </mergeCells>
  <printOptions/>
  <pageMargins left="0.75" right="0.75" top="0.24" bottom="0.17" header="0.5" footer="0.1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30">
      <selection activeCell="D53" sqref="D53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8.140625" style="0" customWidth="1"/>
  </cols>
  <sheetData>
    <row r="1" spans="1:5" ht="15.75">
      <c r="A1" s="1" t="s">
        <v>162</v>
      </c>
      <c r="B1" s="23"/>
      <c r="C1" s="24"/>
      <c r="D1" s="24"/>
      <c r="E1" s="24"/>
    </row>
    <row r="2" spans="1:5" ht="15">
      <c r="A2" s="2" t="s">
        <v>0</v>
      </c>
      <c r="C2" s="24"/>
      <c r="D2" s="24"/>
      <c r="E2" s="24"/>
    </row>
    <row r="3" spans="1:5" ht="12" customHeight="1">
      <c r="A3" s="2"/>
      <c r="C3" s="24"/>
      <c r="D3" s="24"/>
      <c r="E3" s="24"/>
    </row>
    <row r="4" spans="1:4" ht="15.75">
      <c r="A4" s="2" t="s">
        <v>229</v>
      </c>
      <c r="C4" s="24"/>
      <c r="D4" s="26"/>
    </row>
    <row r="5" spans="1:4" ht="15.75">
      <c r="A5" s="2" t="s">
        <v>163</v>
      </c>
      <c r="C5" s="24"/>
      <c r="D5" s="26"/>
    </row>
    <row r="6" spans="3:6" ht="15.75">
      <c r="C6" s="24"/>
      <c r="D6" s="34" t="s">
        <v>188</v>
      </c>
      <c r="E6" s="27"/>
      <c r="F6" s="34" t="s">
        <v>188</v>
      </c>
    </row>
    <row r="7" spans="3:6" ht="15.75">
      <c r="C7" s="24"/>
      <c r="D7" s="35" t="s">
        <v>186</v>
      </c>
      <c r="E7" s="27"/>
      <c r="F7" s="35" t="s">
        <v>189</v>
      </c>
    </row>
    <row r="8" spans="3:6" ht="15.75">
      <c r="C8" s="24"/>
      <c r="D8" s="52" t="s">
        <v>18</v>
      </c>
      <c r="E8" s="27"/>
      <c r="F8" s="52" t="s">
        <v>18</v>
      </c>
    </row>
    <row r="9" spans="1:6" ht="15.75">
      <c r="A9" s="25" t="s">
        <v>85</v>
      </c>
      <c r="B9" s="25"/>
      <c r="C9" s="24"/>
      <c r="D9" s="33"/>
      <c r="E9" s="28"/>
      <c r="F9" s="33"/>
    </row>
    <row r="10" spans="1:6" ht="15.75">
      <c r="A10" s="23" t="s">
        <v>54</v>
      </c>
      <c r="B10" s="23"/>
      <c r="C10" s="24"/>
      <c r="D10" s="67">
        <v>-73</v>
      </c>
      <c r="E10" s="8"/>
      <c r="F10" s="67">
        <v>1048</v>
      </c>
    </row>
    <row r="11" spans="1:6" ht="12" customHeight="1">
      <c r="A11" s="23"/>
      <c r="B11" s="23"/>
      <c r="C11" s="24"/>
      <c r="D11" s="67"/>
      <c r="E11" s="8"/>
      <c r="F11" s="67"/>
    </row>
    <row r="12" spans="1:6" ht="15.75">
      <c r="A12" s="36" t="s">
        <v>86</v>
      </c>
      <c r="B12" s="23"/>
      <c r="C12" s="24"/>
      <c r="D12" s="67"/>
      <c r="E12" s="8"/>
      <c r="F12" s="67"/>
    </row>
    <row r="13" spans="1:6" ht="15.75">
      <c r="A13" s="23" t="s">
        <v>29</v>
      </c>
      <c r="B13" s="24"/>
      <c r="D13" s="67">
        <v>531</v>
      </c>
      <c r="E13" s="8"/>
      <c r="F13" s="67">
        <v>592</v>
      </c>
    </row>
    <row r="14" spans="1:6" ht="15.75">
      <c r="A14" s="23" t="s">
        <v>55</v>
      </c>
      <c r="B14" s="24"/>
      <c r="D14" s="67">
        <v>-92.529</v>
      </c>
      <c r="E14" s="8"/>
      <c r="F14" s="67">
        <v>-93</v>
      </c>
    </row>
    <row r="15" spans="1:6" ht="15.75">
      <c r="A15" s="23" t="s">
        <v>136</v>
      </c>
      <c r="B15" s="24"/>
      <c r="D15" s="67">
        <v>0</v>
      </c>
      <c r="E15" s="8"/>
      <c r="F15" s="67">
        <v>0</v>
      </c>
    </row>
    <row r="16" spans="1:6" ht="15.75">
      <c r="A16" s="23" t="s">
        <v>87</v>
      </c>
      <c r="B16" s="24"/>
      <c r="D16" s="67">
        <v>0</v>
      </c>
      <c r="E16" s="8"/>
      <c r="F16" s="67">
        <v>-16</v>
      </c>
    </row>
    <row r="17" spans="1:6" ht="15.75">
      <c r="A17" s="23" t="s">
        <v>135</v>
      </c>
      <c r="B17" s="24"/>
      <c r="D17" s="67">
        <v>-3</v>
      </c>
      <c r="E17" s="8"/>
      <c r="F17" s="67">
        <v>-9</v>
      </c>
    </row>
    <row r="18" spans="1:6" ht="15.75">
      <c r="A18" s="23" t="s">
        <v>134</v>
      </c>
      <c r="B18" s="24"/>
      <c r="D18" s="67">
        <v>0.084</v>
      </c>
      <c r="E18" s="8"/>
      <c r="F18" s="67">
        <v>0</v>
      </c>
    </row>
    <row r="19" spans="1:6" ht="15.75">
      <c r="A19" s="23" t="s">
        <v>56</v>
      </c>
      <c r="B19" s="23"/>
      <c r="C19" s="24"/>
      <c r="D19" s="68">
        <v>362</v>
      </c>
      <c r="E19" s="8"/>
      <c r="F19" s="68">
        <f>SUM(F10:F18)</f>
        <v>1522</v>
      </c>
    </row>
    <row r="20" spans="1:6" ht="12.75" customHeight="1">
      <c r="A20" s="23"/>
      <c r="B20" s="23"/>
      <c r="C20" s="24"/>
      <c r="D20" s="69"/>
      <c r="E20" s="8"/>
      <c r="F20" s="69"/>
    </row>
    <row r="21" spans="1:6" ht="15.75">
      <c r="A21" s="36" t="s">
        <v>37</v>
      </c>
      <c r="B21" s="23"/>
      <c r="C21" s="24"/>
      <c r="D21" s="67"/>
      <c r="E21" s="8"/>
      <c r="F21" s="67"/>
    </row>
    <row r="22" spans="1:6" ht="15.75">
      <c r="A22" s="23" t="s">
        <v>175</v>
      </c>
      <c r="B22" s="23"/>
      <c r="C22" s="24"/>
      <c r="D22" s="67">
        <v>-157</v>
      </c>
      <c r="E22" s="8"/>
      <c r="F22" s="67">
        <v>-3352</v>
      </c>
    </row>
    <row r="23" spans="1:6" ht="15.75">
      <c r="A23" s="23" t="s">
        <v>137</v>
      </c>
      <c r="B23" s="23"/>
      <c r="C23" s="24"/>
      <c r="D23" s="67">
        <v>278</v>
      </c>
      <c r="E23" s="8"/>
      <c r="F23" s="67">
        <v>-316</v>
      </c>
    </row>
    <row r="24" spans="1:6" ht="15.75">
      <c r="A24" s="23" t="s">
        <v>176</v>
      </c>
      <c r="B24" s="23"/>
      <c r="C24" s="29"/>
      <c r="D24" s="67">
        <v>-566</v>
      </c>
      <c r="E24" s="8"/>
      <c r="F24" s="67">
        <v>444</v>
      </c>
    </row>
    <row r="25" spans="1:6" ht="15.75">
      <c r="A25" s="23" t="s">
        <v>177</v>
      </c>
      <c r="B25" s="23"/>
      <c r="C25" s="24"/>
      <c r="D25" s="68">
        <f>SUM(D19:D24)</f>
        <v>-83</v>
      </c>
      <c r="E25" s="8"/>
      <c r="F25" s="68">
        <f>SUM(F19:F24)</f>
        <v>-1702</v>
      </c>
    </row>
    <row r="26" spans="1:6" ht="15.75">
      <c r="A26" s="23"/>
      <c r="B26" s="23"/>
      <c r="C26" s="24"/>
      <c r="D26" s="67"/>
      <c r="E26" s="8"/>
      <c r="F26" s="67"/>
    </row>
    <row r="27" spans="1:6" ht="15.75">
      <c r="A27" s="23" t="s">
        <v>50</v>
      </c>
      <c r="B27" s="23"/>
      <c r="C27" s="24"/>
      <c r="D27" s="67">
        <v>-43</v>
      </c>
      <c r="E27" s="8"/>
      <c r="F27" s="67">
        <v>-119</v>
      </c>
    </row>
    <row r="28" spans="1:6" ht="15.75">
      <c r="A28" s="23" t="s">
        <v>178</v>
      </c>
      <c r="B28" s="23"/>
      <c r="C28" s="24"/>
      <c r="D28" s="68">
        <f>+D25+D27</f>
        <v>-126</v>
      </c>
      <c r="E28" s="8"/>
      <c r="F28" s="68">
        <f>+F25+F27</f>
        <v>-1821</v>
      </c>
    </row>
    <row r="29" spans="1:6" ht="15.75">
      <c r="A29" s="23"/>
      <c r="B29" s="23"/>
      <c r="C29" s="24"/>
      <c r="D29" s="67"/>
      <c r="E29" s="8"/>
      <c r="F29" s="67"/>
    </row>
    <row r="30" spans="1:6" ht="15.75">
      <c r="A30" s="25" t="s">
        <v>88</v>
      </c>
      <c r="B30" s="25"/>
      <c r="C30" s="24"/>
      <c r="D30" s="67"/>
      <c r="E30" s="8"/>
      <c r="F30" s="67"/>
    </row>
    <row r="31" spans="1:6" ht="15.75">
      <c r="A31" s="25"/>
      <c r="B31" s="25"/>
      <c r="C31" s="24"/>
      <c r="D31" s="67"/>
      <c r="E31" s="8"/>
      <c r="F31" s="67"/>
    </row>
    <row r="32" spans="1:6" ht="15.75">
      <c r="A32" s="6" t="s">
        <v>133</v>
      </c>
      <c r="B32" s="25"/>
      <c r="C32" s="24"/>
      <c r="D32" s="67">
        <v>0</v>
      </c>
      <c r="E32" s="8"/>
      <c r="F32" s="67">
        <v>0</v>
      </c>
    </row>
    <row r="33" spans="1:6" ht="15.75">
      <c r="A33" s="23" t="s">
        <v>89</v>
      </c>
      <c r="B33" s="23"/>
      <c r="C33" s="24"/>
      <c r="D33" s="67">
        <v>-107.526</v>
      </c>
      <c r="E33" s="8"/>
      <c r="F33" s="67">
        <v>-519</v>
      </c>
    </row>
    <row r="34" spans="1:6" ht="15.75">
      <c r="A34" s="23" t="s">
        <v>90</v>
      </c>
      <c r="B34" s="23"/>
      <c r="C34" s="24"/>
      <c r="D34" s="67">
        <v>0</v>
      </c>
      <c r="E34" s="8"/>
      <c r="F34" s="67">
        <v>16</v>
      </c>
    </row>
    <row r="35" spans="1:6" ht="15.75">
      <c r="A35" s="23" t="s">
        <v>51</v>
      </c>
      <c r="B35" s="23"/>
      <c r="C35" s="24"/>
      <c r="D35" s="67">
        <v>92.529</v>
      </c>
      <c r="E35" s="8"/>
      <c r="F35" s="67">
        <v>93</v>
      </c>
    </row>
    <row r="36" spans="1:6" ht="15.75">
      <c r="A36" s="23" t="s">
        <v>124</v>
      </c>
      <c r="B36" s="23"/>
      <c r="C36" s="24"/>
      <c r="D36" s="68">
        <f>SUM(D32:D35)</f>
        <v>-14.997</v>
      </c>
      <c r="E36" s="8"/>
      <c r="F36" s="68">
        <f>SUM(F32:F35)</f>
        <v>-410</v>
      </c>
    </row>
    <row r="37" spans="1:6" ht="12.75" customHeight="1">
      <c r="A37" s="23"/>
      <c r="B37" s="23"/>
      <c r="C37" s="24"/>
      <c r="D37" s="67"/>
      <c r="E37" s="8"/>
      <c r="F37" s="67"/>
    </row>
    <row r="38" spans="1:6" ht="15.75">
      <c r="A38" s="25" t="s">
        <v>91</v>
      </c>
      <c r="B38" s="25"/>
      <c r="C38" s="24"/>
      <c r="D38" s="67"/>
      <c r="E38" s="8"/>
      <c r="F38" s="67"/>
    </row>
    <row r="39" spans="1:6" ht="12.75" customHeight="1">
      <c r="A39" s="25"/>
      <c r="B39" s="25"/>
      <c r="C39" s="24"/>
      <c r="D39" s="67"/>
      <c r="E39" s="8"/>
      <c r="F39" s="67"/>
    </row>
    <row r="40" spans="1:6" ht="15.75">
      <c r="A40" s="6" t="s">
        <v>138</v>
      </c>
      <c r="B40" s="25"/>
      <c r="C40" s="24"/>
      <c r="D40" s="67">
        <v>0</v>
      </c>
      <c r="E40" s="8"/>
      <c r="F40" s="67">
        <v>0</v>
      </c>
    </row>
    <row r="41" spans="1:6" ht="15.75">
      <c r="A41" s="23" t="s">
        <v>52</v>
      </c>
      <c r="B41" s="23"/>
      <c r="C41" s="24"/>
      <c r="D41" s="70">
        <v>0</v>
      </c>
      <c r="E41" s="8"/>
      <c r="F41" s="70">
        <v>0</v>
      </c>
    </row>
    <row r="42" spans="1:6" ht="15.75">
      <c r="A42" s="23" t="s">
        <v>164</v>
      </c>
      <c r="B42" s="23"/>
      <c r="C42" s="24"/>
      <c r="D42" s="68">
        <f>SUM(D40:D41)</f>
        <v>0</v>
      </c>
      <c r="E42" s="8"/>
      <c r="F42" s="68">
        <f>SUM(F40:F41)</f>
        <v>0</v>
      </c>
    </row>
    <row r="43" spans="1:6" ht="12.75" customHeight="1">
      <c r="A43" s="23"/>
      <c r="B43" s="23"/>
      <c r="C43" s="24"/>
      <c r="D43" s="67"/>
      <c r="E43" s="8"/>
      <c r="F43" s="67"/>
    </row>
    <row r="44" spans="1:6" ht="15.75">
      <c r="A44" s="23" t="s">
        <v>159</v>
      </c>
      <c r="B44" s="23"/>
      <c r="C44" s="29"/>
      <c r="D44" s="67">
        <f>+D42+D36+D28</f>
        <v>-140.997</v>
      </c>
      <c r="E44" s="8"/>
      <c r="F44" s="67">
        <f>+F42+F36+F28</f>
        <v>-2231</v>
      </c>
    </row>
    <row r="45" spans="1:6" ht="15.75">
      <c r="A45" s="23" t="s">
        <v>81</v>
      </c>
      <c r="B45" s="23"/>
      <c r="C45" s="24"/>
      <c r="D45" s="67">
        <v>18009.275</v>
      </c>
      <c r="E45" s="8"/>
      <c r="F45" s="67">
        <v>20046</v>
      </c>
    </row>
    <row r="46" spans="1:6" ht="15.75">
      <c r="A46" s="25" t="s">
        <v>53</v>
      </c>
      <c r="B46" s="25"/>
      <c r="C46" s="24"/>
      <c r="D46" s="71">
        <f>SUM(D44:D45)</f>
        <v>17868.278000000002</v>
      </c>
      <c r="E46" s="8"/>
      <c r="F46" s="71">
        <f>SUM(F44:F45)</f>
        <v>17815</v>
      </c>
    </row>
    <row r="47" spans="1:6" ht="12" customHeight="1">
      <c r="A47" s="23"/>
      <c r="B47" s="23"/>
      <c r="C47" s="24"/>
      <c r="D47" s="67"/>
      <c r="E47" s="8"/>
      <c r="F47" s="67"/>
    </row>
    <row r="48" spans="1:6" ht="15.75">
      <c r="A48" s="36" t="s">
        <v>92</v>
      </c>
      <c r="B48" s="23"/>
      <c r="C48" s="24"/>
      <c r="D48" s="67"/>
      <c r="E48" s="8"/>
      <c r="F48" s="67"/>
    </row>
    <row r="49" spans="1:6" ht="15.75">
      <c r="A49" s="23" t="s">
        <v>57</v>
      </c>
      <c r="B49" s="23"/>
      <c r="C49" s="24"/>
      <c r="D49" s="67">
        <v>15707.951</v>
      </c>
      <c r="E49" s="8"/>
      <c r="F49" s="67">
        <v>15709</v>
      </c>
    </row>
    <row r="50" spans="1:6" ht="15.75">
      <c r="A50" s="23" t="s">
        <v>58</v>
      </c>
      <c r="B50" s="23"/>
      <c r="C50" s="24"/>
      <c r="D50" s="67">
        <v>2160</v>
      </c>
      <c r="E50" s="8"/>
      <c r="F50" s="67">
        <v>2106</v>
      </c>
    </row>
    <row r="51" spans="1:6" ht="15.75">
      <c r="A51" s="25" t="s">
        <v>30</v>
      </c>
      <c r="B51" s="25"/>
      <c r="C51" s="24"/>
      <c r="D51" s="71">
        <f>+D49+D50</f>
        <v>17867.951</v>
      </c>
      <c r="E51" s="8"/>
      <c r="F51" s="71">
        <f>SUM(F49:F50)</f>
        <v>17815</v>
      </c>
    </row>
    <row r="52" spans="1:6" ht="15.75">
      <c r="A52" s="23"/>
      <c r="B52" s="23"/>
      <c r="C52" s="24"/>
      <c r="D52" s="67"/>
      <c r="E52" s="8"/>
      <c r="F52" s="67"/>
    </row>
    <row r="53" spans="1:6" ht="15.75">
      <c r="A53" s="61" t="s">
        <v>80</v>
      </c>
      <c r="B53" s="24"/>
      <c r="C53" s="24"/>
      <c r="D53" s="67"/>
      <c r="E53" s="72"/>
      <c r="F53" s="67"/>
    </row>
    <row r="54" spans="1:6" ht="15">
      <c r="A54" s="61" t="s">
        <v>126</v>
      </c>
      <c r="D54" s="73"/>
      <c r="E54" s="8"/>
      <c r="F54" s="73"/>
    </row>
    <row r="55" spans="1:6" ht="15">
      <c r="A55" s="61" t="s">
        <v>211</v>
      </c>
      <c r="D55" s="73"/>
      <c r="E55" s="8"/>
      <c r="F55" s="73"/>
    </row>
    <row r="56" spans="4:6" ht="15">
      <c r="D56" s="73"/>
      <c r="E56" s="8"/>
      <c r="F56" s="73"/>
    </row>
    <row r="57" spans="4:6" ht="15">
      <c r="D57" s="73"/>
      <c r="E57" s="8"/>
      <c r="F57" s="73"/>
    </row>
    <row r="58" spans="4:6" ht="15">
      <c r="D58" s="73"/>
      <c r="E58" s="8"/>
      <c r="F58" s="8"/>
    </row>
    <row r="59" spans="4:6" ht="15">
      <c r="D59" s="73"/>
      <c r="E59" s="8"/>
      <c r="F59" s="8"/>
    </row>
    <row r="60" spans="4:6" ht="15">
      <c r="D60" s="66"/>
      <c r="E60" s="65"/>
      <c r="F60" s="65"/>
    </row>
    <row r="61" spans="4:6" ht="15">
      <c r="D61" s="66"/>
      <c r="E61" s="65"/>
      <c r="F61" s="65"/>
    </row>
    <row r="62" spans="4:6" ht="15">
      <c r="D62" s="66"/>
      <c r="E62" s="65"/>
      <c r="F62" s="65"/>
    </row>
    <row r="63" spans="4:6" ht="15">
      <c r="D63" s="66"/>
      <c r="E63" s="65"/>
      <c r="F63" s="65"/>
    </row>
    <row r="64" spans="4:6" ht="15">
      <c r="D64" s="66"/>
      <c r="E64" s="65"/>
      <c r="F64" s="65"/>
    </row>
    <row r="65" spans="4:6" ht="15">
      <c r="D65" s="66"/>
      <c r="E65" s="65"/>
      <c r="F65" s="65"/>
    </row>
    <row r="66" spans="4:6" ht="15">
      <c r="D66" s="66"/>
      <c r="E66" s="65"/>
      <c r="F66" s="65"/>
    </row>
    <row r="67" spans="4:6" ht="15">
      <c r="D67" s="66"/>
      <c r="E67" s="65"/>
      <c r="F67" s="65"/>
    </row>
    <row r="68" spans="4:6" ht="15">
      <c r="D68" s="66"/>
      <c r="E68" s="65"/>
      <c r="F68" s="65"/>
    </row>
    <row r="69" ht="15">
      <c r="D69" s="46"/>
    </row>
    <row r="70" ht="15">
      <c r="D70" s="46"/>
    </row>
    <row r="71" ht="15">
      <c r="D71" s="46"/>
    </row>
    <row r="72" ht="15">
      <c r="D72" s="46"/>
    </row>
    <row r="73" ht="15">
      <c r="D73" s="46"/>
    </row>
    <row r="74" ht="15">
      <c r="D74" s="46"/>
    </row>
    <row r="75" ht="15">
      <c r="D75" s="46"/>
    </row>
    <row r="76" ht="15">
      <c r="D76" s="46"/>
    </row>
    <row r="77" ht="15">
      <c r="D77" s="46"/>
    </row>
    <row r="78" ht="15">
      <c r="D78" s="46"/>
    </row>
    <row r="79" ht="15">
      <c r="D79" s="46"/>
    </row>
    <row r="80" ht="15">
      <c r="D80" s="46"/>
    </row>
    <row r="81" ht="15">
      <c r="D81" s="46"/>
    </row>
    <row r="82" ht="15">
      <c r="D82" s="46"/>
    </row>
    <row r="83" ht="15">
      <c r="D83" s="46"/>
    </row>
    <row r="84" ht="15">
      <c r="D84" s="46"/>
    </row>
    <row r="85" ht="15">
      <c r="D85" s="46"/>
    </row>
  </sheetData>
  <printOptions/>
  <pageMargins left="0.5" right="0.5" top="0" bottom="0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3">
      <selection activeCell="B34" sqref="B34"/>
    </sheetView>
  </sheetViews>
  <sheetFormatPr defaultColWidth="9.140625" defaultRowHeight="12.75"/>
  <cols>
    <col min="1" max="1" width="33.71093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.75">
      <c r="A1" s="1" t="s">
        <v>226</v>
      </c>
    </row>
    <row r="2" ht="12.75">
      <c r="A2" s="2" t="s">
        <v>35</v>
      </c>
    </row>
    <row r="3" ht="12.75">
      <c r="A3" s="2"/>
    </row>
    <row r="4" spans="1:4" ht="12.75">
      <c r="A4" s="18" t="s">
        <v>228</v>
      </c>
      <c r="B4" s="19"/>
      <c r="C4" s="19"/>
      <c r="D4" s="19"/>
    </row>
    <row r="5" ht="12.75">
      <c r="A5" s="2" t="s">
        <v>163</v>
      </c>
    </row>
    <row r="6" ht="12.75">
      <c r="A6" s="2"/>
    </row>
    <row r="8" spans="2:6" ht="12.75">
      <c r="B8" s="42"/>
      <c r="C8" s="42" t="s">
        <v>48</v>
      </c>
      <c r="D8" s="101" t="s">
        <v>49</v>
      </c>
      <c r="E8" s="101"/>
      <c r="F8" s="42"/>
    </row>
    <row r="9" spans="2:6" ht="12.75">
      <c r="B9" s="42" t="s">
        <v>14</v>
      </c>
      <c r="C9" s="42" t="s">
        <v>16</v>
      </c>
      <c r="D9" s="42" t="s">
        <v>76</v>
      </c>
      <c r="E9" s="42" t="s">
        <v>36</v>
      </c>
      <c r="F9" s="42" t="s">
        <v>17</v>
      </c>
    </row>
    <row r="10" spans="1:6" ht="12.75">
      <c r="A10" s="2"/>
      <c r="B10" s="30" t="s">
        <v>18</v>
      </c>
      <c r="C10" s="30" t="s">
        <v>18</v>
      </c>
      <c r="D10" s="30" t="s">
        <v>18</v>
      </c>
      <c r="E10" s="30" t="s">
        <v>18</v>
      </c>
      <c r="F10" s="30" t="s">
        <v>18</v>
      </c>
    </row>
    <row r="11" ht="12.75">
      <c r="A11" s="31" t="s">
        <v>212</v>
      </c>
    </row>
    <row r="12" spans="1:6" ht="12.75">
      <c r="A12" t="s">
        <v>190</v>
      </c>
      <c r="B12" s="8"/>
      <c r="C12" s="8"/>
      <c r="D12" s="45"/>
      <c r="E12" s="8"/>
      <c r="F12" s="8"/>
    </row>
    <row r="13" spans="1:6" ht="12.75">
      <c r="A13" s="75" t="s">
        <v>139</v>
      </c>
      <c r="B13" s="8">
        <v>40000</v>
      </c>
      <c r="C13" s="8">
        <v>3049.405</v>
      </c>
      <c r="D13" s="45">
        <v>2000</v>
      </c>
      <c r="E13" s="8">
        <f>2795.521+8856.483</f>
        <v>11652.004</v>
      </c>
      <c r="F13" s="8">
        <f>SUM(B13:E13)</f>
        <v>56701.409</v>
      </c>
    </row>
    <row r="14" spans="2:6" ht="12.75">
      <c r="B14" s="8"/>
      <c r="C14" s="8"/>
      <c r="D14" s="8"/>
      <c r="E14" s="8"/>
      <c r="F14" s="8"/>
    </row>
    <row r="15" spans="1:6" ht="12.75">
      <c r="A15" t="s">
        <v>117</v>
      </c>
      <c r="B15" s="8">
        <v>0</v>
      </c>
      <c r="C15" s="8">
        <v>0</v>
      </c>
      <c r="D15" s="8">
        <v>0</v>
      </c>
      <c r="E15" s="92">
        <f>+'INCOME STATEMENT'!C40</f>
        <v>26</v>
      </c>
      <c r="F15" s="8">
        <f>SUM(B15:E15)</f>
        <v>26</v>
      </c>
    </row>
    <row r="16" spans="2:6" ht="12.75">
      <c r="B16" s="8"/>
      <c r="C16" s="8"/>
      <c r="D16" s="8"/>
      <c r="E16" s="8"/>
      <c r="F16" s="8"/>
    </row>
    <row r="17" spans="1:6" ht="12.75">
      <c r="A17" t="s">
        <v>46</v>
      </c>
      <c r="B17" s="8">
        <v>0</v>
      </c>
      <c r="C17" s="8">
        <v>0</v>
      </c>
      <c r="D17" s="8">
        <v>0</v>
      </c>
      <c r="E17" s="8">
        <v>0</v>
      </c>
      <c r="F17" s="8">
        <f>SUM(B17:E17)</f>
        <v>0</v>
      </c>
    </row>
    <row r="18" spans="2:6" ht="12.75">
      <c r="B18" s="8"/>
      <c r="C18" s="8"/>
      <c r="D18" s="45"/>
      <c r="E18" s="8"/>
      <c r="F18" s="8"/>
    </row>
    <row r="19" spans="1:6" ht="12.75">
      <c r="A19" t="s">
        <v>191</v>
      </c>
      <c r="B19" s="10">
        <f>SUM(B12:B18)</f>
        <v>40000</v>
      </c>
      <c r="C19" s="10">
        <f>SUM(C12:C18)</f>
        <v>3049.405</v>
      </c>
      <c r="D19" s="10">
        <f>SUM(D12:D18)</f>
        <v>2000</v>
      </c>
      <c r="E19" s="10">
        <f>SUM(E12:E18)</f>
        <v>11678.004</v>
      </c>
      <c r="F19" s="10">
        <f>SUM(F12:F18)</f>
        <v>56727.409</v>
      </c>
    </row>
    <row r="20" spans="2:6" ht="12.75">
      <c r="B20" s="32"/>
      <c r="C20" s="32"/>
      <c r="D20" s="32"/>
      <c r="E20" s="32"/>
      <c r="F20" s="32"/>
    </row>
    <row r="21" spans="1:6" ht="12.75">
      <c r="A21" s="31" t="s">
        <v>188</v>
      </c>
      <c r="F21" s="89"/>
    </row>
    <row r="22" spans="1:6" ht="12.75">
      <c r="A22" t="s">
        <v>192</v>
      </c>
      <c r="B22" s="8"/>
      <c r="C22" s="8"/>
      <c r="D22" s="45"/>
      <c r="E22" s="8"/>
      <c r="F22" s="8"/>
    </row>
    <row r="23" spans="1:6" ht="12.75">
      <c r="A23" s="75" t="s">
        <v>139</v>
      </c>
      <c r="B23" s="8">
        <v>40000</v>
      </c>
      <c r="C23" s="8">
        <v>3049</v>
      </c>
      <c r="D23" s="45">
        <v>2000</v>
      </c>
      <c r="E23" s="8">
        <v>10857</v>
      </c>
      <c r="F23" s="8">
        <f>SUM(B23:E23)</f>
        <v>55906</v>
      </c>
    </row>
    <row r="24" spans="2:6" ht="12.75">
      <c r="B24" s="8"/>
      <c r="C24" s="8"/>
      <c r="D24" s="8"/>
      <c r="E24" s="8"/>
      <c r="F24" s="8"/>
    </row>
    <row r="25" spans="1:6" ht="12.75">
      <c r="A25" t="s">
        <v>117</v>
      </c>
      <c r="B25" s="8">
        <v>0</v>
      </c>
      <c r="C25" s="45">
        <v>0</v>
      </c>
      <c r="D25" s="8">
        <v>0</v>
      </c>
      <c r="E25" s="8">
        <v>1018</v>
      </c>
      <c r="F25" s="8">
        <f>SUM(B25:E25)</f>
        <v>1018</v>
      </c>
    </row>
    <row r="26" spans="2:6" ht="12.75">
      <c r="B26" s="8"/>
      <c r="C26" s="8"/>
      <c r="D26" s="8"/>
      <c r="E26" s="8"/>
      <c r="F26" s="8"/>
    </row>
    <row r="27" spans="1:6" ht="12.75">
      <c r="A27" t="s">
        <v>46</v>
      </c>
      <c r="B27" s="8">
        <v>0</v>
      </c>
      <c r="C27" s="8">
        <v>0</v>
      </c>
      <c r="D27" s="45">
        <v>0</v>
      </c>
      <c r="E27" s="8">
        <v>0</v>
      </c>
      <c r="F27" s="8">
        <f>SUM(B27:E27)</f>
        <v>0</v>
      </c>
    </row>
    <row r="28" spans="2:6" ht="12.75">
      <c r="B28" s="20"/>
      <c r="C28" s="20"/>
      <c r="D28" s="20"/>
      <c r="E28" s="20"/>
      <c r="F28" s="20"/>
    </row>
    <row r="29" spans="1:6" ht="12.75">
      <c r="A29" t="s">
        <v>193</v>
      </c>
      <c r="B29" s="20">
        <f>SUM(B23:B28)</f>
        <v>40000</v>
      </c>
      <c r="C29" s="20">
        <f>SUM(C23:C28)</f>
        <v>3049</v>
      </c>
      <c r="D29" s="20">
        <f>SUM(D23:D28)</f>
        <v>2000</v>
      </c>
      <c r="E29" s="20">
        <f>SUM(E23:E28)</f>
        <v>11875</v>
      </c>
      <c r="F29" s="20">
        <f>SUM(F23:F28)</f>
        <v>56924</v>
      </c>
    </row>
    <row r="30" spans="2:6" ht="12.75">
      <c r="B30" s="32"/>
      <c r="C30" s="32"/>
      <c r="D30" s="32"/>
      <c r="E30" s="32"/>
      <c r="F30" s="32"/>
    </row>
    <row r="31" ht="12.75">
      <c r="A31" s="61" t="s">
        <v>80</v>
      </c>
    </row>
    <row r="32" ht="12.75">
      <c r="A32" s="61" t="s">
        <v>127</v>
      </c>
    </row>
    <row r="33" ht="12.75">
      <c r="A33" s="61" t="s">
        <v>161</v>
      </c>
    </row>
    <row r="34" ht="12.75">
      <c r="A34" s="60"/>
    </row>
  </sheetData>
  <mergeCells count="1">
    <mergeCell ref="D8:E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 topLeftCell="A126">
      <selection activeCell="G136" sqref="G136"/>
    </sheetView>
  </sheetViews>
  <sheetFormatPr defaultColWidth="9.140625" defaultRowHeight="12.75"/>
  <cols>
    <col min="1" max="1" width="3.140625" style="5" customWidth="1"/>
    <col min="2" max="2" width="29.7109375" style="5" customWidth="1"/>
    <col min="3" max="3" width="11.421875" style="5" customWidth="1"/>
    <col min="4" max="4" width="14.7109375" style="5" customWidth="1"/>
    <col min="5" max="5" width="15.421875" style="5" customWidth="1"/>
    <col min="6" max="6" width="14.140625" style="5" customWidth="1"/>
    <col min="7" max="7" width="16.140625" style="5" customWidth="1"/>
    <col min="8" max="16384" width="9.140625" style="5" customWidth="1"/>
  </cols>
  <sheetData>
    <row r="1" ht="15.75">
      <c r="A1" s="1" t="s">
        <v>31</v>
      </c>
    </row>
    <row r="2" ht="14.25">
      <c r="A2" s="2" t="s">
        <v>32</v>
      </c>
    </row>
    <row r="3" ht="14.25">
      <c r="A3" s="2" t="s">
        <v>0</v>
      </c>
    </row>
    <row r="4" ht="15">
      <c r="A4" s="4"/>
    </row>
    <row r="5" ht="15">
      <c r="A5" s="4" t="s">
        <v>93</v>
      </c>
    </row>
    <row r="6" ht="15">
      <c r="A6" s="4"/>
    </row>
    <row r="7" spans="1:2" ht="15">
      <c r="A7" s="4">
        <v>1</v>
      </c>
      <c r="B7" s="4" t="s">
        <v>19</v>
      </c>
    </row>
    <row r="8" ht="15">
      <c r="A8" s="4"/>
    </row>
    <row r="9" spans="1:2" ht="15">
      <c r="A9" s="4"/>
      <c r="B9" s="5" t="s">
        <v>119</v>
      </c>
    </row>
    <row r="10" spans="1:2" ht="15">
      <c r="A10" s="4"/>
      <c r="B10" s="5" t="s">
        <v>172</v>
      </c>
    </row>
    <row r="11" spans="1:2" ht="15">
      <c r="A11" s="4"/>
      <c r="B11" s="95" t="s">
        <v>173</v>
      </c>
    </row>
    <row r="12" spans="1:2" ht="15">
      <c r="A12" s="4"/>
      <c r="B12" s="5" t="s">
        <v>120</v>
      </c>
    </row>
    <row r="13" spans="1:2" ht="15">
      <c r="A13" s="4"/>
      <c r="B13" s="5" t="s">
        <v>194</v>
      </c>
    </row>
    <row r="14" spans="1:2" ht="15">
      <c r="A14" s="4"/>
      <c r="B14" s="39"/>
    </row>
    <row r="15" spans="1:2" ht="15">
      <c r="A15" s="4"/>
      <c r="B15" s="39" t="s">
        <v>118</v>
      </c>
    </row>
    <row r="16" spans="1:2" ht="15">
      <c r="A16" s="4"/>
      <c r="B16" s="39" t="s">
        <v>195</v>
      </c>
    </row>
    <row r="17" spans="1:2" ht="15">
      <c r="A17" s="4"/>
      <c r="B17" s="39"/>
    </row>
    <row r="18" spans="1:2" ht="15">
      <c r="A18" s="4"/>
      <c r="B18" s="39" t="s">
        <v>121</v>
      </c>
    </row>
    <row r="19" spans="1:2" ht="15">
      <c r="A19" s="4"/>
      <c r="B19" s="39" t="s">
        <v>160</v>
      </c>
    </row>
    <row r="20" spans="1:2" ht="15">
      <c r="A20" s="4"/>
      <c r="B20" s="39" t="s">
        <v>194</v>
      </c>
    </row>
    <row r="21" ht="15">
      <c r="A21" s="4"/>
    </row>
    <row r="22" spans="1:2" ht="15">
      <c r="A22" s="4">
        <v>2</v>
      </c>
      <c r="B22" s="4" t="s">
        <v>71</v>
      </c>
    </row>
    <row r="23" ht="15">
      <c r="A23" s="4"/>
    </row>
    <row r="24" spans="1:2" ht="15">
      <c r="A24" s="4"/>
      <c r="B24" s="5" t="s">
        <v>141</v>
      </c>
    </row>
    <row r="25" spans="1:2" ht="15">
      <c r="A25" s="4"/>
      <c r="B25" s="5" t="s">
        <v>142</v>
      </c>
    </row>
    <row r="26" ht="15">
      <c r="A26" s="4"/>
    </row>
    <row r="27" spans="1:2" ht="15">
      <c r="A27" s="4">
        <v>3</v>
      </c>
      <c r="B27" s="4" t="s">
        <v>62</v>
      </c>
    </row>
    <row r="28" ht="15">
      <c r="A28" s="4"/>
    </row>
    <row r="29" spans="1:2" ht="15">
      <c r="A29" s="4"/>
      <c r="B29" s="5" t="s">
        <v>94</v>
      </c>
    </row>
    <row r="30" ht="15">
      <c r="A30" s="4"/>
    </row>
    <row r="31" spans="1:2" ht="15">
      <c r="A31" s="4">
        <v>4</v>
      </c>
      <c r="B31" s="4" t="s">
        <v>95</v>
      </c>
    </row>
    <row r="32" ht="15">
      <c r="A32" s="4"/>
    </row>
    <row r="33" spans="1:2" ht="15">
      <c r="A33" s="4"/>
      <c r="B33" s="5" t="s">
        <v>96</v>
      </c>
    </row>
    <row r="34" spans="1:2" ht="15">
      <c r="A34" s="4"/>
      <c r="B34" s="5" t="s">
        <v>108</v>
      </c>
    </row>
    <row r="35" ht="15">
      <c r="A35" s="4"/>
    </row>
    <row r="36" spans="1:2" ht="15">
      <c r="A36" s="4">
        <v>5</v>
      </c>
      <c r="B36" s="4" t="s">
        <v>97</v>
      </c>
    </row>
    <row r="37" ht="15">
      <c r="A37" s="4"/>
    </row>
    <row r="38" spans="1:2" ht="15">
      <c r="A38" s="4"/>
      <c r="B38" s="5" t="s">
        <v>100</v>
      </c>
    </row>
    <row r="39" spans="1:2" ht="15">
      <c r="A39" s="4"/>
      <c r="B39" s="5" t="s">
        <v>98</v>
      </c>
    </row>
    <row r="40" ht="15">
      <c r="A40" s="4"/>
    </row>
    <row r="41" spans="1:2" ht="15">
      <c r="A41" s="4">
        <v>6</v>
      </c>
      <c r="B41" s="4" t="s">
        <v>99</v>
      </c>
    </row>
    <row r="42" spans="1:2" ht="15">
      <c r="A42" s="4"/>
      <c r="B42" s="4"/>
    </row>
    <row r="43" spans="1:2" ht="15">
      <c r="A43" s="4"/>
      <c r="B43" s="5" t="s">
        <v>105</v>
      </c>
    </row>
    <row r="44" spans="1:2" ht="15">
      <c r="A44" s="4"/>
      <c r="B44" s="5" t="s">
        <v>107</v>
      </c>
    </row>
    <row r="45" ht="15">
      <c r="A45" s="4"/>
    </row>
    <row r="46" spans="1:2" ht="15">
      <c r="A46" s="4">
        <v>7</v>
      </c>
      <c r="B46" s="40" t="s">
        <v>22</v>
      </c>
    </row>
    <row r="47" spans="1:2" ht="15">
      <c r="A47" s="4"/>
      <c r="B47" s="40"/>
    </row>
    <row r="48" spans="1:2" ht="15">
      <c r="A48" s="4"/>
      <c r="B48" s="39" t="s">
        <v>196</v>
      </c>
    </row>
    <row r="49" spans="1:2" ht="15">
      <c r="A49" s="4"/>
      <c r="B49" s="39"/>
    </row>
    <row r="50" spans="1:2" ht="15">
      <c r="A50" s="4"/>
      <c r="B50" s="39"/>
    </row>
    <row r="51" spans="1:2" ht="15">
      <c r="A51" s="4"/>
      <c r="B51" s="40"/>
    </row>
    <row r="52" spans="1:2" ht="15">
      <c r="A52" s="4"/>
      <c r="B52" s="40"/>
    </row>
    <row r="53" spans="1:2" ht="15">
      <c r="A53" s="4"/>
      <c r="B53" s="40"/>
    </row>
    <row r="54" spans="1:2" ht="15">
      <c r="A54" s="4"/>
      <c r="B54" s="40"/>
    </row>
    <row r="55" spans="1:2" ht="15">
      <c r="A55" s="4"/>
      <c r="B55" s="40"/>
    </row>
    <row r="56" spans="1:2" ht="15">
      <c r="A56" s="4"/>
      <c r="B56" s="40"/>
    </row>
    <row r="57" spans="1:2" ht="15">
      <c r="A57" s="4"/>
      <c r="B57" s="40"/>
    </row>
    <row r="58" spans="1:2" ht="15">
      <c r="A58" s="4"/>
      <c r="B58" s="40"/>
    </row>
    <row r="59" spans="1:7" ht="15">
      <c r="A59" s="4">
        <v>8</v>
      </c>
      <c r="B59" s="4" t="s">
        <v>21</v>
      </c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5" t="s">
        <v>146</v>
      </c>
      <c r="C61" s="4"/>
      <c r="D61" s="4"/>
      <c r="E61" s="4"/>
      <c r="F61" s="4"/>
      <c r="G61" s="4"/>
    </row>
    <row r="62" spans="1:7" ht="15">
      <c r="A62" s="4"/>
      <c r="B62" s="5" t="s">
        <v>143</v>
      </c>
      <c r="C62" s="4"/>
      <c r="D62" s="4"/>
      <c r="E62" s="4"/>
      <c r="F62" s="4"/>
      <c r="G62" s="4"/>
    </row>
    <row r="63" ht="15">
      <c r="A63" s="4"/>
    </row>
    <row r="64" spans="1:7" ht="15">
      <c r="A64" s="4"/>
      <c r="B64" s="81" t="s">
        <v>197</v>
      </c>
      <c r="D64" s="84" t="s">
        <v>144</v>
      </c>
      <c r="E64" s="84" t="s">
        <v>145</v>
      </c>
      <c r="F64" s="84" t="s">
        <v>157</v>
      </c>
      <c r="G64" s="84" t="s">
        <v>158</v>
      </c>
    </row>
    <row r="65" spans="1:7" ht="15">
      <c r="A65" s="4"/>
      <c r="B65" s="83" t="s">
        <v>198</v>
      </c>
      <c r="D65" s="84" t="s">
        <v>3</v>
      </c>
      <c r="E65" s="84" t="s">
        <v>3</v>
      </c>
      <c r="F65" s="84" t="s">
        <v>3</v>
      </c>
      <c r="G65" s="84" t="s">
        <v>3</v>
      </c>
    </row>
    <row r="66" spans="1:7" ht="15">
      <c r="A66" s="4"/>
      <c r="B66" s="82"/>
      <c r="D66" s="8"/>
      <c r="E66" s="8"/>
      <c r="F66" s="8"/>
      <c r="G66" s="8"/>
    </row>
    <row r="67" spans="1:8" ht="15">
      <c r="A67" s="4"/>
      <c r="B67" s="85" t="s">
        <v>147</v>
      </c>
      <c r="D67" s="90"/>
      <c r="E67" s="90"/>
      <c r="F67" s="90"/>
      <c r="G67" s="90"/>
      <c r="H67" s="87"/>
    </row>
    <row r="68" spans="1:8" ht="15">
      <c r="A68" s="4"/>
      <c r="B68" s="88" t="s">
        <v>148</v>
      </c>
      <c r="D68" s="92">
        <f>+G68-E68</f>
        <v>10817.892</v>
      </c>
      <c r="E68" s="90">
        <v>149.108</v>
      </c>
      <c r="F68" s="90">
        <v>0</v>
      </c>
      <c r="G68" s="90">
        <f>+'INCOME STATEMENT'!G16</f>
        <v>10967</v>
      </c>
      <c r="H68" s="87"/>
    </row>
    <row r="69" spans="1:8" ht="15">
      <c r="A69" s="4"/>
      <c r="B69" s="88" t="s">
        <v>149</v>
      </c>
      <c r="D69" s="90">
        <v>0</v>
      </c>
      <c r="E69" s="90">
        <v>0</v>
      </c>
      <c r="F69" s="90">
        <v>0</v>
      </c>
      <c r="G69" s="90">
        <f>SUM(D69:F69)</f>
        <v>0</v>
      </c>
      <c r="H69" s="87"/>
    </row>
    <row r="70" spans="1:8" ht="15.75" thickBot="1">
      <c r="A70" s="4"/>
      <c r="B70" s="88" t="s">
        <v>150</v>
      </c>
      <c r="D70" s="96">
        <f>SUM(D68:D69)</f>
        <v>10817.892</v>
      </c>
      <c r="E70" s="96">
        <f>SUM(E68:E69)</f>
        <v>149.108</v>
      </c>
      <c r="F70" s="96">
        <f>SUM(F68:F69)</f>
        <v>0</v>
      </c>
      <c r="G70" s="96">
        <f>SUM(G68:G69)</f>
        <v>10967</v>
      </c>
      <c r="H70" s="87"/>
    </row>
    <row r="71" spans="1:8" ht="15.75" thickTop="1">
      <c r="A71" s="4"/>
      <c r="B71" s="82"/>
      <c r="D71" s="90"/>
      <c r="E71" s="90"/>
      <c r="F71" s="90"/>
      <c r="G71" s="90"/>
      <c r="H71" s="87"/>
    </row>
    <row r="72" spans="1:8" ht="15">
      <c r="A72" s="4"/>
      <c r="B72" s="85" t="s">
        <v>151</v>
      </c>
      <c r="D72" s="90"/>
      <c r="E72" s="90"/>
      <c r="F72" s="90"/>
      <c r="G72" s="90"/>
      <c r="H72" s="87"/>
    </row>
    <row r="73" spans="1:8" ht="15">
      <c r="A73" s="4"/>
      <c r="B73" s="88" t="s">
        <v>152</v>
      </c>
      <c r="D73" s="90">
        <f>+G73-E73</f>
        <v>1770.458</v>
      </c>
      <c r="E73" s="90">
        <v>48.528</v>
      </c>
      <c r="F73" s="90">
        <v>0</v>
      </c>
      <c r="G73" s="90">
        <v>1818.986</v>
      </c>
      <c r="H73" s="87"/>
    </row>
    <row r="74" spans="1:7" ht="15">
      <c r="A74" s="4"/>
      <c r="B74" s="88" t="s">
        <v>153</v>
      </c>
      <c r="D74" s="8"/>
      <c r="E74" s="8"/>
      <c r="F74" s="8"/>
      <c r="G74" s="94">
        <f>+'INCOME STATEMENT'!C20</f>
        <v>93</v>
      </c>
    </row>
    <row r="75" spans="1:8" ht="15">
      <c r="A75" s="4"/>
      <c r="B75" s="88" t="s">
        <v>171</v>
      </c>
      <c r="D75" s="8"/>
      <c r="E75" s="8"/>
      <c r="F75" s="8"/>
      <c r="G75" s="94">
        <f>+'INCOME STATEMENT'!C18</f>
        <v>11</v>
      </c>
      <c r="H75" s="100"/>
    </row>
    <row r="76" spans="1:7" ht="15">
      <c r="A76" s="4"/>
      <c r="B76" s="88" t="s">
        <v>174</v>
      </c>
      <c r="D76" s="8"/>
      <c r="E76" s="8"/>
      <c r="F76" s="8"/>
      <c r="G76" s="86">
        <f>-1331.253-1020.156+352</f>
        <v>-1999.4089999999997</v>
      </c>
    </row>
    <row r="77" spans="1:7" ht="15">
      <c r="A77" s="4"/>
      <c r="B77" s="88" t="s">
        <v>154</v>
      </c>
      <c r="D77" s="8"/>
      <c r="E77" s="8"/>
      <c r="F77" s="8"/>
      <c r="G77" s="8">
        <f>SUM(G73:G76)</f>
        <v>-76.42299999999955</v>
      </c>
    </row>
    <row r="78" spans="1:7" ht="15">
      <c r="A78" s="4"/>
      <c r="B78" s="88" t="s">
        <v>155</v>
      </c>
      <c r="D78" s="8"/>
      <c r="E78" s="8"/>
      <c r="F78" s="8"/>
      <c r="G78" s="8">
        <f>+'INCOME STATEMENT'!C30</f>
        <v>3</v>
      </c>
    </row>
    <row r="79" spans="1:7" ht="15">
      <c r="A79" s="4"/>
      <c r="B79" s="88" t="s">
        <v>156</v>
      </c>
      <c r="D79" s="8"/>
      <c r="E79" s="8"/>
      <c r="F79" s="8"/>
      <c r="G79" s="90">
        <f>+'INCOME STATEMENT'!C34</f>
        <v>99</v>
      </c>
    </row>
    <row r="80" spans="1:7" ht="15.75" thickBot="1">
      <c r="A80" s="4"/>
      <c r="B80" s="88" t="s">
        <v>166</v>
      </c>
      <c r="D80" s="8"/>
      <c r="E80" s="8"/>
      <c r="F80" s="8"/>
      <c r="G80" s="14">
        <f>SUM(G77:G79)</f>
        <v>25.577000000000453</v>
      </c>
    </row>
    <row r="81" ht="15.75" thickTop="1">
      <c r="A81" s="4"/>
    </row>
    <row r="82" spans="1:2" ht="15">
      <c r="A82" s="4">
        <v>9</v>
      </c>
      <c r="B82" s="4" t="s">
        <v>59</v>
      </c>
    </row>
    <row r="83" ht="15">
      <c r="A83" s="4"/>
    </row>
    <row r="84" spans="1:2" ht="15">
      <c r="A84" s="4"/>
      <c r="B84" s="5" t="s">
        <v>67</v>
      </c>
    </row>
    <row r="85" spans="1:2" ht="15">
      <c r="A85" s="4"/>
      <c r="B85" s="5" t="s">
        <v>60</v>
      </c>
    </row>
    <row r="86" ht="15">
      <c r="A86" s="4"/>
    </row>
    <row r="87" spans="1:2" ht="15">
      <c r="A87" s="4">
        <v>10</v>
      </c>
      <c r="B87" s="4" t="s">
        <v>63</v>
      </c>
    </row>
    <row r="88" ht="15">
      <c r="A88" s="4"/>
    </row>
    <row r="89" spans="1:2" ht="15">
      <c r="A89" s="4"/>
      <c r="B89" s="5" t="s">
        <v>213</v>
      </c>
    </row>
    <row r="90" spans="1:2" ht="15">
      <c r="A90" s="4"/>
      <c r="B90" s="5" t="s">
        <v>214</v>
      </c>
    </row>
    <row r="91" ht="15">
      <c r="A91" s="4"/>
    </row>
    <row r="92" spans="1:2" ht="15">
      <c r="A92" s="4">
        <v>11</v>
      </c>
      <c r="B92" s="4" t="s">
        <v>64</v>
      </c>
    </row>
    <row r="93" ht="15">
      <c r="A93" s="4"/>
    </row>
    <row r="94" spans="1:2" ht="15">
      <c r="A94" s="4"/>
      <c r="B94" s="5" t="s">
        <v>106</v>
      </c>
    </row>
    <row r="95" ht="15">
      <c r="A95" s="4"/>
    </row>
    <row r="96" spans="1:2" ht="15">
      <c r="A96" s="4">
        <v>12</v>
      </c>
      <c r="B96" s="4" t="s">
        <v>61</v>
      </c>
    </row>
    <row r="97" ht="15">
      <c r="A97" s="4"/>
    </row>
    <row r="98" spans="1:2" ht="15">
      <c r="A98" s="4"/>
      <c r="B98" s="5" t="s">
        <v>140</v>
      </c>
    </row>
    <row r="99" ht="15">
      <c r="A99" s="4"/>
    </row>
    <row r="100" spans="1:3" ht="15">
      <c r="A100" s="93">
        <v>13</v>
      </c>
      <c r="B100" s="4" t="s">
        <v>42</v>
      </c>
      <c r="C100" s="4"/>
    </row>
    <row r="101" ht="14.25">
      <c r="A101" s="87"/>
    </row>
    <row r="102" spans="1:2" ht="14.25">
      <c r="A102" s="87"/>
      <c r="B102" s="5" t="s">
        <v>216</v>
      </c>
    </row>
    <row r="103" spans="1:2" ht="14.25">
      <c r="A103" s="87"/>
      <c r="B103" s="5" t="s">
        <v>217</v>
      </c>
    </row>
    <row r="104" spans="1:2" ht="14.25">
      <c r="A104" s="87"/>
      <c r="B104" s="5" t="s">
        <v>219</v>
      </c>
    </row>
    <row r="105" spans="1:2" ht="14.25">
      <c r="A105" s="87"/>
      <c r="B105" s="5" t="s">
        <v>231</v>
      </c>
    </row>
    <row r="106" ht="14.25">
      <c r="A106" s="87"/>
    </row>
    <row r="107" ht="14.25">
      <c r="A107" s="87"/>
    </row>
    <row r="108" ht="14.25">
      <c r="A108" s="87"/>
    </row>
    <row r="109" ht="14.25">
      <c r="A109" s="87"/>
    </row>
    <row r="110" ht="14.25">
      <c r="A110" s="87"/>
    </row>
    <row r="111" ht="14.25">
      <c r="A111" s="87"/>
    </row>
    <row r="112" spans="1:2" ht="15">
      <c r="A112" s="93">
        <v>14</v>
      </c>
      <c r="B112" s="4" t="s">
        <v>43</v>
      </c>
    </row>
    <row r="113" spans="1:2" ht="15">
      <c r="A113" s="93"/>
      <c r="B113" s="4"/>
    </row>
    <row r="114" spans="1:2" ht="15">
      <c r="A114" s="93"/>
      <c r="B114" s="5" t="s">
        <v>235</v>
      </c>
    </row>
    <row r="115" spans="1:2" ht="15">
      <c r="A115" s="93"/>
      <c r="B115" s="5" t="s">
        <v>232</v>
      </c>
    </row>
    <row r="116" spans="1:2" ht="15">
      <c r="A116" s="93"/>
      <c r="B116" s="5" t="s">
        <v>218</v>
      </c>
    </row>
    <row r="117" spans="1:2" ht="15">
      <c r="A117" s="93"/>
      <c r="B117" s="5" t="s">
        <v>233</v>
      </c>
    </row>
    <row r="118" spans="1:2" ht="15">
      <c r="A118" s="93"/>
      <c r="B118" s="5" t="s">
        <v>234</v>
      </c>
    </row>
    <row r="119" ht="15">
      <c r="A119" s="93"/>
    </row>
    <row r="120" spans="1:2" ht="15">
      <c r="A120" s="93">
        <v>15</v>
      </c>
      <c r="B120" s="4" t="s">
        <v>72</v>
      </c>
    </row>
    <row r="122" ht="14.25">
      <c r="B122" s="5" t="s">
        <v>236</v>
      </c>
    </row>
    <row r="123" ht="14.25">
      <c r="B123" s="5" t="s">
        <v>237</v>
      </c>
    </row>
    <row r="125" spans="1:2" ht="15">
      <c r="A125" s="4">
        <v>16</v>
      </c>
      <c r="B125" s="4" t="s">
        <v>44</v>
      </c>
    </row>
    <row r="126" spans="1:2" ht="15">
      <c r="A126" s="4"/>
      <c r="B126" s="4"/>
    </row>
    <row r="127" spans="1:2" ht="15">
      <c r="A127" s="4"/>
      <c r="B127" s="5" t="s">
        <v>165</v>
      </c>
    </row>
    <row r="128" ht="15">
      <c r="A128" s="4"/>
    </row>
    <row r="129" spans="1:2" ht="15">
      <c r="A129" s="93">
        <v>17</v>
      </c>
      <c r="B129" s="4" t="s">
        <v>7</v>
      </c>
    </row>
    <row r="130" spans="1:2" ht="15">
      <c r="A130" s="4"/>
      <c r="B130" s="4"/>
    </row>
    <row r="131" ht="14.25">
      <c r="B131" s="5" t="s">
        <v>113</v>
      </c>
    </row>
    <row r="133" spans="4:7" ht="15">
      <c r="D133" s="15"/>
      <c r="E133" s="47" t="s">
        <v>24</v>
      </c>
      <c r="F133" s="47"/>
      <c r="G133" s="47" t="s">
        <v>128</v>
      </c>
    </row>
    <row r="134" spans="4:7" ht="15">
      <c r="D134" s="15"/>
      <c r="E134" s="59" t="s">
        <v>199</v>
      </c>
      <c r="F134" s="47"/>
      <c r="G134" s="59" t="s">
        <v>199</v>
      </c>
    </row>
    <row r="135" spans="4:7" ht="15">
      <c r="D135" s="15"/>
      <c r="E135" s="47" t="s">
        <v>3</v>
      </c>
      <c r="F135" s="47"/>
      <c r="G135" s="47" t="s">
        <v>3</v>
      </c>
    </row>
    <row r="136" spans="4:7" ht="15">
      <c r="D136" s="15"/>
      <c r="E136" s="76"/>
      <c r="F136" s="76"/>
      <c r="G136" s="76"/>
    </row>
    <row r="137" spans="2:7" ht="15">
      <c r="B137" s="5" t="s">
        <v>25</v>
      </c>
      <c r="D137" s="15"/>
      <c r="E137" s="77">
        <v>23</v>
      </c>
      <c r="F137" s="77"/>
      <c r="G137" s="77">
        <v>23</v>
      </c>
    </row>
    <row r="138" spans="2:7" ht="14.25">
      <c r="B138" s="5" t="s">
        <v>114</v>
      </c>
      <c r="E138" s="78">
        <v>-122</v>
      </c>
      <c r="F138" s="78"/>
      <c r="G138" s="78">
        <v>-122</v>
      </c>
    </row>
    <row r="139" spans="2:7" ht="15" thickBot="1">
      <c r="B139" s="5" t="s">
        <v>39</v>
      </c>
      <c r="D139" s="16"/>
      <c r="E139" s="79">
        <f>SUM(E137:E138)</f>
        <v>-99</v>
      </c>
      <c r="F139" s="78"/>
      <c r="G139" s="79">
        <f>SUM(G137:G138)</f>
        <v>-99</v>
      </c>
    </row>
    <row r="140" spans="1:7" s="4" customFormat="1" ht="15.75" thickTop="1">
      <c r="A140" s="4" t="s">
        <v>39</v>
      </c>
      <c r="B140" s="5"/>
      <c r="C140" s="5"/>
      <c r="D140" s="16"/>
      <c r="E140" s="80"/>
      <c r="F140" s="80"/>
      <c r="G140" s="78"/>
    </row>
    <row r="141" ht="14.25">
      <c r="B141" s="5" t="s">
        <v>102</v>
      </c>
    </row>
    <row r="142" ht="14.25">
      <c r="B142" s="5" t="s">
        <v>103</v>
      </c>
    </row>
    <row r="143" ht="14.25">
      <c r="B143" s="5" t="s">
        <v>104</v>
      </c>
    </row>
    <row r="145" spans="1:8" ht="15">
      <c r="A145" s="4">
        <v>18</v>
      </c>
      <c r="B145" s="4" t="s">
        <v>65</v>
      </c>
      <c r="C145" s="4"/>
      <c r="D145" s="4"/>
      <c r="E145" s="4"/>
      <c r="F145" s="4"/>
      <c r="G145" s="4"/>
      <c r="H145" s="4"/>
    </row>
    <row r="147" ht="14.25">
      <c r="B147" s="5" t="s">
        <v>200</v>
      </c>
    </row>
    <row r="149" spans="1:7" ht="15">
      <c r="A149" s="4">
        <v>19</v>
      </c>
      <c r="B149" s="4" t="s">
        <v>66</v>
      </c>
      <c r="C149" s="4"/>
      <c r="D149" s="4"/>
      <c r="E149" s="4"/>
      <c r="F149" s="4"/>
      <c r="G149" s="4"/>
    </row>
    <row r="151" ht="14.25">
      <c r="B151" s="5" t="s">
        <v>201</v>
      </c>
    </row>
    <row r="153" spans="1:7" ht="15">
      <c r="A153" s="62">
        <v>20</v>
      </c>
      <c r="B153" s="102" t="s">
        <v>38</v>
      </c>
      <c r="C153" s="103"/>
      <c r="D153" s="103"/>
      <c r="E153" s="103"/>
      <c r="F153" s="103"/>
      <c r="G153" s="103"/>
    </row>
    <row r="154" spans="1:7" ht="15">
      <c r="A154" s="63"/>
      <c r="B154" s="63"/>
      <c r="C154" s="64"/>
      <c r="D154" s="64"/>
      <c r="E154" s="64"/>
      <c r="F154" s="64"/>
      <c r="G154" s="64"/>
    </row>
    <row r="155" spans="1:7" ht="15">
      <c r="A155" s="63"/>
      <c r="B155" s="104" t="s">
        <v>202</v>
      </c>
      <c r="C155" s="104"/>
      <c r="D155" s="104"/>
      <c r="E155" s="104"/>
      <c r="F155" s="104"/>
      <c r="G155" s="104"/>
    </row>
    <row r="156" spans="1:7" ht="15">
      <c r="A156" s="63"/>
      <c r="B156" s="98" t="s">
        <v>203</v>
      </c>
      <c r="C156" s="98"/>
      <c r="D156" s="98"/>
      <c r="E156" s="98"/>
      <c r="F156" s="98"/>
      <c r="G156" s="98"/>
    </row>
    <row r="157" spans="1:7" ht="15">
      <c r="A157" s="63"/>
      <c r="B157" s="63"/>
      <c r="C157" s="64"/>
      <c r="D157" s="64"/>
      <c r="E157" s="64"/>
      <c r="F157" s="64"/>
      <c r="G157" s="64"/>
    </row>
    <row r="158" spans="1:7" ht="15">
      <c r="A158" s="4">
        <v>21</v>
      </c>
      <c r="B158" s="4" t="s">
        <v>20</v>
      </c>
      <c r="C158" s="38"/>
      <c r="D158" s="38"/>
      <c r="E158" s="38"/>
      <c r="F158" s="38"/>
      <c r="G158" s="38"/>
    </row>
    <row r="159" spans="1:7" ht="15">
      <c r="A159" s="37"/>
      <c r="B159" s="39"/>
      <c r="C159" s="38"/>
      <c r="D159" s="38"/>
      <c r="E159" s="38"/>
      <c r="F159" s="38"/>
      <c r="G159" s="38"/>
    </row>
    <row r="160" spans="1:7" ht="15">
      <c r="A160" s="37"/>
      <c r="B160" s="39" t="s">
        <v>101</v>
      </c>
      <c r="C160" s="38"/>
      <c r="D160" s="38"/>
      <c r="E160" s="38"/>
      <c r="F160" s="38"/>
      <c r="G160" s="38"/>
    </row>
    <row r="161" spans="1:7" ht="15">
      <c r="A161" s="37"/>
      <c r="B161" s="39" t="s">
        <v>204</v>
      </c>
      <c r="C161" s="38"/>
      <c r="D161" s="38"/>
      <c r="E161" s="38"/>
      <c r="F161" s="38"/>
      <c r="G161" s="38"/>
    </row>
    <row r="165" spans="1:2" ht="15">
      <c r="A165" s="4">
        <v>22</v>
      </c>
      <c r="B165" s="40" t="s">
        <v>40</v>
      </c>
    </row>
    <row r="166" ht="14.25">
      <c r="B166" s="39"/>
    </row>
    <row r="167" ht="14.25">
      <c r="B167" s="39" t="s">
        <v>68</v>
      </c>
    </row>
    <row r="168" ht="14.25">
      <c r="B168" s="39" t="s">
        <v>69</v>
      </c>
    </row>
    <row r="170" spans="1:2" ht="15">
      <c r="A170" s="15">
        <v>23</v>
      </c>
      <c r="B170" s="40" t="s">
        <v>41</v>
      </c>
    </row>
    <row r="171" ht="15">
      <c r="B171" s="40"/>
    </row>
    <row r="172" ht="14.25">
      <c r="B172" s="39" t="s">
        <v>205</v>
      </c>
    </row>
    <row r="174" spans="1:3" ht="15">
      <c r="A174" s="15">
        <v>24</v>
      </c>
      <c r="B174" s="40" t="s">
        <v>115</v>
      </c>
      <c r="C174" s="38"/>
    </row>
    <row r="175" spans="1:3" ht="15">
      <c r="A175" s="15"/>
      <c r="B175" s="40"/>
      <c r="C175" s="38"/>
    </row>
    <row r="176" spans="1:3" ht="15">
      <c r="A176" s="15"/>
      <c r="B176" s="39" t="s">
        <v>206</v>
      </c>
      <c r="C176" s="38"/>
    </row>
    <row r="179" spans="1:7" ht="15">
      <c r="A179" s="15">
        <v>25</v>
      </c>
      <c r="B179" s="40" t="s">
        <v>45</v>
      </c>
      <c r="C179" s="38"/>
      <c r="D179" s="38"/>
      <c r="E179" s="38"/>
      <c r="F179" s="38"/>
      <c r="G179" s="38"/>
    </row>
    <row r="180" spans="1:7" ht="15">
      <c r="A180" s="15"/>
      <c r="B180" s="40"/>
      <c r="C180" s="38"/>
      <c r="D180" s="38"/>
      <c r="E180" s="38"/>
      <c r="F180" s="38"/>
      <c r="G180" s="38"/>
    </row>
    <row r="181" spans="1:7" ht="15">
      <c r="A181" s="37"/>
      <c r="B181" s="39" t="s">
        <v>123</v>
      </c>
      <c r="C181" s="38"/>
      <c r="D181" s="38"/>
      <c r="E181" s="38"/>
      <c r="F181" s="38"/>
      <c r="G181" s="38"/>
    </row>
    <row r="182" spans="1:7" ht="15">
      <c r="A182" s="37"/>
      <c r="B182" s="39" t="s">
        <v>207</v>
      </c>
      <c r="C182" s="38"/>
      <c r="D182" s="38"/>
      <c r="E182" s="38"/>
      <c r="F182" s="38"/>
      <c r="G182" s="38"/>
    </row>
    <row r="183" spans="1:7" ht="15">
      <c r="A183" s="37"/>
      <c r="B183" s="39"/>
      <c r="C183" s="38"/>
      <c r="D183" s="38" t="s">
        <v>39</v>
      </c>
      <c r="E183" s="42" t="s">
        <v>78</v>
      </c>
      <c r="F183" s="38"/>
      <c r="G183" s="42" t="s">
        <v>215</v>
      </c>
    </row>
    <row r="184" spans="1:7" ht="15">
      <c r="A184" s="37"/>
      <c r="B184" s="41"/>
      <c r="C184" s="38"/>
      <c r="D184" s="38"/>
      <c r="E184" s="42" t="s">
        <v>70</v>
      </c>
      <c r="F184" s="42"/>
      <c r="G184" s="42" t="s">
        <v>70</v>
      </c>
    </row>
    <row r="185" spans="1:7" ht="15">
      <c r="A185" s="37"/>
      <c r="B185" s="39"/>
      <c r="C185" s="38"/>
      <c r="D185" s="38"/>
      <c r="E185" s="48" t="s">
        <v>199</v>
      </c>
      <c r="F185" s="42"/>
      <c r="G185" s="48" t="s">
        <v>199</v>
      </c>
    </row>
    <row r="186" spans="1:7" ht="15">
      <c r="A186" s="37"/>
      <c r="B186" s="40"/>
      <c r="C186" s="38"/>
      <c r="D186" s="38"/>
      <c r="E186" s="30" t="s">
        <v>3</v>
      </c>
      <c r="F186" s="38"/>
      <c r="G186" s="30" t="s">
        <v>3</v>
      </c>
    </row>
    <row r="187" spans="1:7" ht="15">
      <c r="A187" s="37"/>
      <c r="B187" s="44"/>
      <c r="C187" s="38"/>
      <c r="D187" s="38"/>
      <c r="E187" s="38"/>
      <c r="F187" s="38"/>
      <c r="G187" s="38"/>
    </row>
    <row r="188" spans="1:7" ht="15">
      <c r="A188" s="37"/>
      <c r="B188" s="39" t="s">
        <v>179</v>
      </c>
      <c r="C188" s="38"/>
      <c r="D188" s="38"/>
      <c r="E188" s="74">
        <v>26</v>
      </c>
      <c r="F188" s="50"/>
      <c r="G188" s="74">
        <v>26</v>
      </c>
    </row>
    <row r="189" spans="1:4" ht="15">
      <c r="A189" s="37"/>
      <c r="B189" s="43" t="s">
        <v>39</v>
      </c>
      <c r="C189" s="38"/>
      <c r="D189" s="38"/>
    </row>
    <row r="190" spans="1:7" ht="15">
      <c r="A190" s="37"/>
      <c r="B190" s="43"/>
      <c r="C190" s="38"/>
      <c r="D190" s="38"/>
      <c r="E190" s="49" t="s">
        <v>75</v>
      </c>
      <c r="F190" s="38"/>
      <c r="G190" s="49" t="s">
        <v>75</v>
      </c>
    </row>
    <row r="191" spans="1:7" ht="15">
      <c r="A191" s="37"/>
      <c r="B191" s="39" t="s">
        <v>208</v>
      </c>
      <c r="C191" s="38"/>
      <c r="D191" s="38"/>
      <c r="E191" s="51">
        <v>40000</v>
      </c>
      <c r="F191" s="50"/>
      <c r="G191" s="50">
        <v>40000</v>
      </c>
    </row>
    <row r="192" spans="1:7" ht="15">
      <c r="A192" s="37"/>
      <c r="B192" s="39"/>
      <c r="C192" s="38"/>
      <c r="D192" s="38"/>
      <c r="E192" s="38"/>
      <c r="F192" s="38"/>
      <c r="G192" s="38"/>
    </row>
    <row r="193" spans="1:7" ht="15">
      <c r="A193" s="37"/>
      <c r="B193" s="39" t="s">
        <v>122</v>
      </c>
      <c r="C193" s="38"/>
      <c r="D193" s="38"/>
      <c r="E193" s="55">
        <f>+E188/E191*100</f>
        <v>0.065</v>
      </c>
      <c r="F193" s="38"/>
      <c r="G193" s="55">
        <f>+G188/G191*100</f>
        <v>0.065</v>
      </c>
    </row>
    <row r="194" spans="1:7" ht="15">
      <c r="A194" s="37"/>
      <c r="B194" s="39"/>
      <c r="C194" s="38"/>
      <c r="D194" s="38"/>
      <c r="E194" s="38"/>
      <c r="F194" s="38"/>
      <c r="G194" s="38"/>
    </row>
    <row r="195" spans="1:7" ht="15">
      <c r="A195" s="37"/>
      <c r="B195" s="39"/>
      <c r="C195" s="38"/>
      <c r="D195" s="38"/>
      <c r="E195" s="38"/>
      <c r="F195" s="38"/>
      <c r="G195" s="38"/>
    </row>
    <row r="196" spans="1:7" ht="15">
      <c r="A196" s="37"/>
      <c r="B196" s="39" t="s">
        <v>220</v>
      </c>
      <c r="C196" s="38"/>
      <c r="D196" s="38"/>
      <c r="E196" s="38"/>
      <c r="F196" s="38"/>
      <c r="G196" s="38"/>
    </row>
    <row r="197" spans="1:7" ht="15">
      <c r="A197" s="37"/>
      <c r="B197" s="39" t="s">
        <v>221</v>
      </c>
      <c r="C197" s="38"/>
      <c r="D197" s="38"/>
      <c r="E197" s="38"/>
      <c r="F197" s="38"/>
      <c r="G197" s="38"/>
    </row>
    <row r="198" spans="1:7" ht="15">
      <c r="A198" s="37"/>
      <c r="B198" s="39" t="s">
        <v>222</v>
      </c>
      <c r="C198" s="38"/>
      <c r="D198" s="38"/>
      <c r="E198" s="38"/>
      <c r="F198" s="38"/>
      <c r="G198" s="38"/>
    </row>
    <row r="199" spans="1:7" ht="15">
      <c r="A199" s="37"/>
      <c r="B199" s="39"/>
      <c r="C199" s="38"/>
      <c r="D199" s="38"/>
      <c r="E199" s="38"/>
      <c r="F199" s="38"/>
      <c r="G199" s="38"/>
    </row>
    <row r="201" ht="15">
      <c r="A201" s="4" t="s">
        <v>23</v>
      </c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 t="s">
        <v>73</v>
      </c>
    </row>
    <row r="209" ht="15">
      <c r="A209" s="4" t="s">
        <v>74</v>
      </c>
    </row>
    <row r="211" ht="15">
      <c r="A211" s="58" t="s">
        <v>209</v>
      </c>
    </row>
  </sheetData>
  <mergeCells count="2">
    <mergeCell ref="B153:G153"/>
    <mergeCell ref="B155:G155"/>
  </mergeCells>
  <printOptions/>
  <pageMargins left="0.43" right="0.5" top="0.5" bottom="0.5" header="0.5" footer="0.5"/>
  <pageSetup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2005-01-17T06:59:29Z</cp:lastPrinted>
  <dcterms:created xsi:type="dcterms:W3CDTF">2002-10-11T01:52:42Z</dcterms:created>
  <dcterms:modified xsi:type="dcterms:W3CDTF">2005-01-17T07:17:11Z</dcterms:modified>
  <cp:category/>
  <cp:version/>
  <cp:contentType/>
  <cp:contentStatus/>
</cp:coreProperties>
</file>